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Pol'!$A$1:$V$222</definedName>
    <definedName name="_xlnm.Print_Area" localSheetId="4">'1 2 Pol'!$A$1:$V$63</definedName>
    <definedName name="_xlnm.Print_Area" localSheetId="5">'1 3 Pol'!$A$1:$V$84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/>
  <c r="G41"/>
  <c r="G40"/>
  <c r="AF74" i="14"/>
  <c r="G43" i="1" s="1"/>
  <c r="G8" i="14"/>
  <c r="I8"/>
  <c r="K8"/>
  <c r="M8"/>
  <c r="O8"/>
  <c r="Q8"/>
  <c r="U8"/>
  <c r="G9"/>
  <c r="M9" s="1"/>
  <c r="I9"/>
  <c r="K9"/>
  <c r="O9"/>
  <c r="Q9"/>
  <c r="U9"/>
  <c r="G10"/>
  <c r="M10" s="1"/>
  <c r="I10"/>
  <c r="K10"/>
  <c r="O10"/>
  <c r="Q10"/>
  <c r="U10"/>
  <c r="G11"/>
  <c r="M11" s="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5"/>
  <c r="M15" s="1"/>
  <c r="I15"/>
  <c r="K15"/>
  <c r="O15"/>
  <c r="Q15"/>
  <c r="U15"/>
  <c r="G16"/>
  <c r="I16"/>
  <c r="K16"/>
  <c r="O16"/>
  <c r="Q16"/>
  <c r="U16"/>
  <c r="G17"/>
  <c r="I17"/>
  <c r="K17"/>
  <c r="M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I21"/>
  <c r="K21"/>
  <c r="M21"/>
  <c r="O21"/>
  <c r="Q21"/>
  <c r="U21"/>
  <c r="G22"/>
  <c r="M22" s="1"/>
  <c r="I22"/>
  <c r="K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I25"/>
  <c r="K25"/>
  <c r="M25"/>
  <c r="O25"/>
  <c r="Q25"/>
  <c r="U25"/>
  <c r="G27"/>
  <c r="I27"/>
  <c r="K27"/>
  <c r="M27"/>
  <c r="O27"/>
  <c r="Q27"/>
  <c r="U27"/>
  <c r="G28"/>
  <c r="G26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I39"/>
  <c r="K39"/>
  <c r="M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5"/>
  <c r="M45" s="1"/>
  <c r="I45"/>
  <c r="K45"/>
  <c r="O45"/>
  <c r="Q45"/>
  <c r="U45"/>
  <c r="G46"/>
  <c r="G44" s="1"/>
  <c r="I71" i="1" s="1"/>
  <c r="I46" i="14"/>
  <c r="K46"/>
  <c r="O46"/>
  <c r="Q46"/>
  <c r="U46"/>
  <c r="G47"/>
  <c r="I47"/>
  <c r="K47"/>
  <c r="M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G52"/>
  <c r="M52" s="1"/>
  <c r="I52"/>
  <c r="K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I55"/>
  <c r="K55"/>
  <c r="M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G62"/>
  <c r="G61" s="1"/>
  <c r="I80" i="1" s="1"/>
  <c r="I18" s="1"/>
  <c r="I62" i="14"/>
  <c r="K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M67" s="1"/>
  <c r="I67"/>
  <c r="K67"/>
  <c r="O67"/>
  <c r="Q67"/>
  <c r="U67"/>
  <c r="G69"/>
  <c r="I69"/>
  <c r="K69"/>
  <c r="M69"/>
  <c r="O69"/>
  <c r="Q69"/>
  <c r="U69"/>
  <c r="G70"/>
  <c r="G68" s="1"/>
  <c r="I56" i="1" s="1"/>
  <c r="I70" i="14"/>
  <c r="K70"/>
  <c r="K68" s="1"/>
  <c r="O70"/>
  <c r="O68" s="1"/>
  <c r="Q70"/>
  <c r="U70"/>
  <c r="G71"/>
  <c r="M71" s="1"/>
  <c r="I71"/>
  <c r="K71"/>
  <c r="O71"/>
  <c r="Q71"/>
  <c r="U71"/>
  <c r="G72"/>
  <c r="M72" s="1"/>
  <c r="I72"/>
  <c r="K72"/>
  <c r="O72"/>
  <c r="Q72"/>
  <c r="U72"/>
  <c r="AF53" i="13"/>
  <c r="G42" i="1" s="1"/>
  <c r="G8" i="13"/>
  <c r="M8" s="1"/>
  <c r="I8"/>
  <c r="K8"/>
  <c r="O8"/>
  <c r="Q8"/>
  <c r="U8"/>
  <c r="G9"/>
  <c r="M9" s="1"/>
  <c r="I9"/>
  <c r="K9"/>
  <c r="O9"/>
  <c r="O7" s="1"/>
  <c r="Q9"/>
  <c r="U9"/>
  <c r="U7" s="1"/>
  <c r="G11"/>
  <c r="M11" s="1"/>
  <c r="I11"/>
  <c r="K11"/>
  <c r="O11"/>
  <c r="Q11"/>
  <c r="U11"/>
  <c r="G12"/>
  <c r="G10" s="1"/>
  <c r="I52" i="1" s="1"/>
  <c r="I12" i="13"/>
  <c r="K12"/>
  <c r="O12"/>
  <c r="Q12"/>
  <c r="U12"/>
  <c r="U10" s="1"/>
  <c r="G13"/>
  <c r="I13"/>
  <c r="K13"/>
  <c r="M13"/>
  <c r="O13"/>
  <c r="Q13"/>
  <c r="U13"/>
  <c r="G14"/>
  <c r="M14" s="1"/>
  <c r="I14"/>
  <c r="K14"/>
  <c r="O14"/>
  <c r="Q14"/>
  <c r="U14"/>
  <c r="G16"/>
  <c r="I16"/>
  <c r="K16"/>
  <c r="O16"/>
  <c r="O15" s="1"/>
  <c r="Q16"/>
  <c r="U16"/>
  <c r="U15" s="1"/>
  <c r="G17"/>
  <c r="M17" s="1"/>
  <c r="I17"/>
  <c r="K17"/>
  <c r="O17"/>
  <c r="Q17"/>
  <c r="U17"/>
  <c r="G18"/>
  <c r="M18" s="1"/>
  <c r="I18"/>
  <c r="K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I21"/>
  <c r="K21"/>
  <c r="M21"/>
  <c r="O21"/>
  <c r="Q21"/>
  <c r="U21"/>
  <c r="G22"/>
  <c r="M22" s="1"/>
  <c r="I22"/>
  <c r="K22"/>
  <c r="O22"/>
  <c r="Q22"/>
  <c r="U22"/>
  <c r="G24"/>
  <c r="G23" s="1"/>
  <c r="I54" i="1" s="1"/>
  <c r="I24" i="13"/>
  <c r="K24"/>
  <c r="O24"/>
  <c r="Q24"/>
  <c r="U24"/>
  <c r="U23" s="1"/>
  <c r="G25"/>
  <c r="I25"/>
  <c r="I23" s="1"/>
  <c r="K25"/>
  <c r="M25"/>
  <c r="O25"/>
  <c r="Q25"/>
  <c r="U25"/>
  <c r="G26"/>
  <c r="M26" s="1"/>
  <c r="I26"/>
  <c r="K26"/>
  <c r="O26"/>
  <c r="Q26"/>
  <c r="U26"/>
  <c r="G27"/>
  <c r="I27"/>
  <c r="K27"/>
  <c r="M27"/>
  <c r="O27"/>
  <c r="Q27"/>
  <c r="U27"/>
  <c r="G29"/>
  <c r="M29" s="1"/>
  <c r="I29"/>
  <c r="K29"/>
  <c r="O29"/>
  <c r="Q29"/>
  <c r="U29"/>
  <c r="G30"/>
  <c r="I30"/>
  <c r="K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I35"/>
  <c r="K35"/>
  <c r="M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I43"/>
  <c r="K43"/>
  <c r="M43"/>
  <c r="O43"/>
  <c r="Q43"/>
  <c r="U43"/>
  <c r="G44"/>
  <c r="M44" s="1"/>
  <c r="I44"/>
  <c r="K44"/>
  <c r="O44"/>
  <c r="Q44"/>
  <c r="U44"/>
  <c r="G45"/>
  <c r="I45"/>
  <c r="K45"/>
  <c r="M45"/>
  <c r="O45"/>
  <c r="Q45"/>
  <c r="U45"/>
  <c r="G46"/>
  <c r="M46" s="1"/>
  <c r="I46"/>
  <c r="K46"/>
  <c r="O46"/>
  <c r="Q46"/>
  <c r="U46"/>
  <c r="G47"/>
  <c r="I47"/>
  <c r="K47"/>
  <c r="M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AF212" i="12"/>
  <c r="G39" i="1" s="1"/>
  <c r="G44" s="1"/>
  <c r="G25" s="1"/>
  <c r="G26" s="1"/>
  <c r="G8" i="12"/>
  <c r="AE212" s="1"/>
  <c r="I8"/>
  <c r="I7" s="1"/>
  <c r="K8"/>
  <c r="M8"/>
  <c r="O8"/>
  <c r="Q8"/>
  <c r="Q7" s="1"/>
  <c r="U8"/>
  <c r="G9"/>
  <c r="M9" s="1"/>
  <c r="I9"/>
  <c r="K9"/>
  <c r="K7" s="1"/>
  <c r="O9"/>
  <c r="Q9"/>
  <c r="U9"/>
  <c r="G10"/>
  <c r="M10" s="1"/>
  <c r="I10"/>
  <c r="K10"/>
  <c r="O10"/>
  <c r="Q10"/>
  <c r="U10"/>
  <c r="G12"/>
  <c r="M12" s="1"/>
  <c r="I12"/>
  <c r="K12"/>
  <c r="O12"/>
  <c r="Q12"/>
  <c r="U12"/>
  <c r="G14"/>
  <c r="M14" s="1"/>
  <c r="I14"/>
  <c r="K14"/>
  <c r="O14"/>
  <c r="Q14"/>
  <c r="U14"/>
  <c r="G15"/>
  <c r="M15" s="1"/>
  <c r="I15"/>
  <c r="K15"/>
  <c r="O15"/>
  <c r="Q15"/>
  <c r="U15"/>
  <c r="G18"/>
  <c r="M18" s="1"/>
  <c r="I18"/>
  <c r="K18"/>
  <c r="O18"/>
  <c r="Q18"/>
  <c r="U18"/>
  <c r="G20"/>
  <c r="I20"/>
  <c r="K20"/>
  <c r="M20"/>
  <c r="O20"/>
  <c r="Q20"/>
  <c r="U20"/>
  <c r="G22"/>
  <c r="M22" s="1"/>
  <c r="I22"/>
  <c r="K22"/>
  <c r="O22"/>
  <c r="Q22"/>
  <c r="U22"/>
  <c r="G24"/>
  <c r="M24" s="1"/>
  <c r="I24"/>
  <c r="K24"/>
  <c r="O24"/>
  <c r="Q24"/>
  <c r="U24"/>
  <c r="G26"/>
  <c r="M26" s="1"/>
  <c r="I26"/>
  <c r="K26"/>
  <c r="O26"/>
  <c r="Q26"/>
  <c r="U26"/>
  <c r="G29"/>
  <c r="M29" s="1"/>
  <c r="I29"/>
  <c r="K29"/>
  <c r="O29"/>
  <c r="Q29"/>
  <c r="U29"/>
  <c r="G31"/>
  <c r="G28" s="1"/>
  <c r="I31"/>
  <c r="K31"/>
  <c r="O31"/>
  <c r="O28" s="1"/>
  <c r="Q31"/>
  <c r="U31"/>
  <c r="U28" s="1"/>
  <c r="G37"/>
  <c r="M37" s="1"/>
  <c r="I37"/>
  <c r="K37"/>
  <c r="O37"/>
  <c r="Q37"/>
  <c r="U37"/>
  <c r="G39"/>
  <c r="M39" s="1"/>
  <c r="I39"/>
  <c r="K39"/>
  <c r="O39"/>
  <c r="Q39"/>
  <c r="U39"/>
  <c r="G40"/>
  <c r="I40"/>
  <c r="K40"/>
  <c r="M40"/>
  <c r="O40"/>
  <c r="Q40"/>
  <c r="U40"/>
  <c r="G42"/>
  <c r="M42" s="1"/>
  <c r="I42"/>
  <c r="K42"/>
  <c r="O42"/>
  <c r="Q42"/>
  <c r="U42"/>
  <c r="G46"/>
  <c r="M46" s="1"/>
  <c r="I46"/>
  <c r="K46"/>
  <c r="O46"/>
  <c r="Q46"/>
  <c r="U46"/>
  <c r="G49"/>
  <c r="M49" s="1"/>
  <c r="I49"/>
  <c r="K49"/>
  <c r="O49"/>
  <c r="Q49"/>
  <c r="U49"/>
  <c r="G51"/>
  <c r="I51"/>
  <c r="K51"/>
  <c r="O51"/>
  <c r="Q51"/>
  <c r="U51"/>
  <c r="G53"/>
  <c r="M53" s="1"/>
  <c r="I53"/>
  <c r="K53"/>
  <c r="O53"/>
  <c r="Q53"/>
  <c r="U53"/>
  <c r="G55"/>
  <c r="M55" s="1"/>
  <c r="I55"/>
  <c r="K55"/>
  <c r="O55"/>
  <c r="Q55"/>
  <c r="U55"/>
  <c r="G57"/>
  <c r="I57"/>
  <c r="K57"/>
  <c r="M57"/>
  <c r="O57"/>
  <c r="Q57"/>
  <c r="U57"/>
  <c r="G59"/>
  <c r="M59" s="1"/>
  <c r="I59"/>
  <c r="K59"/>
  <c r="O59"/>
  <c r="Q59"/>
  <c r="U59"/>
  <c r="I62"/>
  <c r="G63"/>
  <c r="G62" s="1"/>
  <c r="I61" i="1" s="1"/>
  <c r="I63" i="12"/>
  <c r="K63"/>
  <c r="K62" s="1"/>
  <c r="O63"/>
  <c r="O62" s="1"/>
  <c r="Q63"/>
  <c r="Q62" s="1"/>
  <c r="U63"/>
  <c r="U62" s="1"/>
  <c r="I64"/>
  <c r="Q64"/>
  <c r="G65"/>
  <c r="G64" s="1"/>
  <c r="I62" i="1" s="1"/>
  <c r="I65" i="12"/>
  <c r="K65"/>
  <c r="K64" s="1"/>
  <c r="O65"/>
  <c r="O64" s="1"/>
  <c r="Q65"/>
  <c r="U65"/>
  <c r="U64" s="1"/>
  <c r="G68"/>
  <c r="G67" s="1"/>
  <c r="I63" i="1" s="1"/>
  <c r="I68" i="12"/>
  <c r="K68"/>
  <c r="K67" s="1"/>
  <c r="O68"/>
  <c r="Q68"/>
  <c r="U68"/>
  <c r="U67" s="1"/>
  <c r="G70"/>
  <c r="I70"/>
  <c r="I67" s="1"/>
  <c r="K70"/>
  <c r="M70"/>
  <c r="O70"/>
  <c r="Q70"/>
  <c r="U70"/>
  <c r="G71"/>
  <c r="M71" s="1"/>
  <c r="I71"/>
  <c r="K71"/>
  <c r="O71"/>
  <c r="Q71"/>
  <c r="U71"/>
  <c r="G72"/>
  <c r="I72"/>
  <c r="K72"/>
  <c r="M72"/>
  <c r="O72"/>
  <c r="Q72"/>
  <c r="U72"/>
  <c r="G74"/>
  <c r="M74" s="1"/>
  <c r="I74"/>
  <c r="K74"/>
  <c r="O74"/>
  <c r="Q74"/>
  <c r="U74"/>
  <c r="G76"/>
  <c r="I76"/>
  <c r="K76"/>
  <c r="O76"/>
  <c r="Q76"/>
  <c r="U76"/>
  <c r="G77"/>
  <c r="M77" s="1"/>
  <c r="I77"/>
  <c r="K77"/>
  <c r="O77"/>
  <c r="Q77"/>
  <c r="U77"/>
  <c r="G79"/>
  <c r="M79" s="1"/>
  <c r="I79"/>
  <c r="K79"/>
  <c r="O79"/>
  <c r="Q79"/>
  <c r="U79"/>
  <c r="G82"/>
  <c r="M82" s="1"/>
  <c r="I82"/>
  <c r="K82"/>
  <c r="O82"/>
  <c r="Q82"/>
  <c r="U82"/>
  <c r="G84"/>
  <c r="M84" s="1"/>
  <c r="I84"/>
  <c r="K84"/>
  <c r="O84"/>
  <c r="Q84"/>
  <c r="U84"/>
  <c r="G86"/>
  <c r="I86"/>
  <c r="K86"/>
  <c r="M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90"/>
  <c r="M90" s="1"/>
  <c r="I90"/>
  <c r="K90"/>
  <c r="O90"/>
  <c r="Q90"/>
  <c r="U90"/>
  <c r="G91"/>
  <c r="M91" s="1"/>
  <c r="I91"/>
  <c r="K91"/>
  <c r="O91"/>
  <c r="Q91"/>
  <c r="U91"/>
  <c r="G93"/>
  <c r="M93" s="1"/>
  <c r="I93"/>
  <c r="K93"/>
  <c r="O93"/>
  <c r="Q93"/>
  <c r="U93"/>
  <c r="G95"/>
  <c r="M95" s="1"/>
  <c r="I95"/>
  <c r="K95"/>
  <c r="O95"/>
  <c r="Q95"/>
  <c r="U95"/>
  <c r="G96"/>
  <c r="M96" s="1"/>
  <c r="I96"/>
  <c r="K96"/>
  <c r="O96"/>
  <c r="Q96"/>
  <c r="U96"/>
  <c r="G97"/>
  <c r="I97"/>
  <c r="K97"/>
  <c r="M97"/>
  <c r="O97"/>
  <c r="Q97"/>
  <c r="U97"/>
  <c r="G98"/>
  <c r="I65" i="1" s="1"/>
  <c r="G99" i="12"/>
  <c r="M99" s="1"/>
  <c r="M98" s="1"/>
  <c r="I99"/>
  <c r="I98" s="1"/>
  <c r="K99"/>
  <c r="K98" s="1"/>
  <c r="O99"/>
  <c r="O98" s="1"/>
  <c r="Q99"/>
  <c r="Q98" s="1"/>
  <c r="U99"/>
  <c r="U98" s="1"/>
  <c r="G100"/>
  <c r="I66" i="1" s="1"/>
  <c r="K100" i="12"/>
  <c r="O100"/>
  <c r="U100"/>
  <c r="G101"/>
  <c r="M101" s="1"/>
  <c r="M100" s="1"/>
  <c r="I101"/>
  <c r="I100" s="1"/>
  <c r="K101"/>
  <c r="O101"/>
  <c r="Q101"/>
  <c r="Q100" s="1"/>
  <c r="U101"/>
  <c r="G104"/>
  <c r="M104" s="1"/>
  <c r="I104"/>
  <c r="K104"/>
  <c r="O104"/>
  <c r="Q104"/>
  <c r="U104"/>
  <c r="G107"/>
  <c r="G103" s="1"/>
  <c r="I67" i="1" s="1"/>
  <c r="I107" i="12"/>
  <c r="K107"/>
  <c r="O107"/>
  <c r="Q107"/>
  <c r="U107"/>
  <c r="G110"/>
  <c r="I110"/>
  <c r="K110"/>
  <c r="M110"/>
  <c r="O110"/>
  <c r="Q110"/>
  <c r="U110"/>
  <c r="G112"/>
  <c r="M112" s="1"/>
  <c r="I112"/>
  <c r="K112"/>
  <c r="O112"/>
  <c r="Q112"/>
  <c r="U112"/>
  <c r="G114"/>
  <c r="M114" s="1"/>
  <c r="I114"/>
  <c r="K114"/>
  <c r="O114"/>
  <c r="Q114"/>
  <c r="U114"/>
  <c r="G116"/>
  <c r="M116" s="1"/>
  <c r="I116"/>
  <c r="K116"/>
  <c r="O116"/>
  <c r="Q116"/>
  <c r="U116"/>
  <c r="G118"/>
  <c r="G117" s="1"/>
  <c r="I70" i="1" s="1"/>
  <c r="I118" i="12"/>
  <c r="K118"/>
  <c r="O118"/>
  <c r="Q118"/>
  <c r="U118"/>
  <c r="G119"/>
  <c r="I119"/>
  <c r="K119"/>
  <c r="M119"/>
  <c r="O119"/>
  <c r="Q119"/>
  <c r="Q117" s="1"/>
  <c r="U119"/>
  <c r="G120"/>
  <c r="M120" s="1"/>
  <c r="I120"/>
  <c r="K120"/>
  <c r="O120"/>
  <c r="Q120"/>
  <c r="U120"/>
  <c r="G121"/>
  <c r="M121" s="1"/>
  <c r="I121"/>
  <c r="K121"/>
  <c r="O121"/>
  <c r="Q121"/>
  <c r="U121"/>
  <c r="G122"/>
  <c r="M122" s="1"/>
  <c r="I122"/>
  <c r="K122"/>
  <c r="O122"/>
  <c r="Q122"/>
  <c r="U122"/>
  <c r="G124"/>
  <c r="G123" s="1"/>
  <c r="I72" i="1" s="1"/>
  <c r="I124" i="12"/>
  <c r="K124"/>
  <c r="O124"/>
  <c r="Q124"/>
  <c r="U124"/>
  <c r="G126"/>
  <c r="I126"/>
  <c r="K126"/>
  <c r="M126"/>
  <c r="O126"/>
  <c r="Q126"/>
  <c r="Q123" s="1"/>
  <c r="U126"/>
  <c r="G128"/>
  <c r="M128" s="1"/>
  <c r="I128"/>
  <c r="K128"/>
  <c r="O128"/>
  <c r="Q128"/>
  <c r="U128"/>
  <c r="G130"/>
  <c r="M130" s="1"/>
  <c r="I130"/>
  <c r="K130"/>
  <c r="O130"/>
  <c r="Q130"/>
  <c r="U130"/>
  <c r="G132"/>
  <c r="M132" s="1"/>
  <c r="I132"/>
  <c r="K132"/>
  <c r="O132"/>
  <c r="Q132"/>
  <c r="U132"/>
  <c r="G134"/>
  <c r="I134"/>
  <c r="K134"/>
  <c r="O134"/>
  <c r="Q134"/>
  <c r="U134"/>
  <c r="G135"/>
  <c r="I135"/>
  <c r="K135"/>
  <c r="M135"/>
  <c r="O135"/>
  <c r="Q135"/>
  <c r="U135"/>
  <c r="G136"/>
  <c r="M136" s="1"/>
  <c r="I136"/>
  <c r="K136"/>
  <c r="O136"/>
  <c r="Q136"/>
  <c r="U136"/>
  <c r="G137"/>
  <c r="M137" s="1"/>
  <c r="I137"/>
  <c r="K137"/>
  <c r="O137"/>
  <c r="Q137"/>
  <c r="U137"/>
  <c r="G138"/>
  <c r="M138" s="1"/>
  <c r="I138"/>
  <c r="K138"/>
  <c r="O138"/>
  <c r="Q138"/>
  <c r="U138"/>
  <c r="G139"/>
  <c r="M139" s="1"/>
  <c r="I139"/>
  <c r="K139"/>
  <c r="O139"/>
  <c r="Q139"/>
  <c r="U139"/>
  <c r="G140"/>
  <c r="M140" s="1"/>
  <c r="I140"/>
  <c r="K140"/>
  <c r="O140"/>
  <c r="Q140"/>
  <c r="U140"/>
  <c r="G141"/>
  <c r="I141"/>
  <c r="K141"/>
  <c r="M141"/>
  <c r="O141"/>
  <c r="Q141"/>
  <c r="U141"/>
  <c r="G142"/>
  <c r="M142" s="1"/>
  <c r="I142"/>
  <c r="K142"/>
  <c r="O142"/>
  <c r="Q142"/>
  <c r="U142"/>
  <c r="G143"/>
  <c r="I143"/>
  <c r="K143"/>
  <c r="M143"/>
  <c r="O143"/>
  <c r="Q143"/>
  <c r="U143"/>
  <c r="G144"/>
  <c r="M144" s="1"/>
  <c r="I144"/>
  <c r="K144"/>
  <c r="O144"/>
  <c r="Q144"/>
  <c r="U144"/>
  <c r="G145"/>
  <c r="M145" s="1"/>
  <c r="I145"/>
  <c r="K145"/>
  <c r="O145"/>
  <c r="Q145"/>
  <c r="U145"/>
  <c r="G146"/>
  <c r="M146" s="1"/>
  <c r="I146"/>
  <c r="K146"/>
  <c r="O146"/>
  <c r="Q146"/>
  <c r="U146"/>
  <c r="G147"/>
  <c r="I147"/>
  <c r="K147"/>
  <c r="M147"/>
  <c r="O147"/>
  <c r="Q147"/>
  <c r="U147"/>
  <c r="G148"/>
  <c r="M148" s="1"/>
  <c r="I148"/>
  <c r="K148"/>
  <c r="O148"/>
  <c r="Q148"/>
  <c r="U148"/>
  <c r="G149"/>
  <c r="M149" s="1"/>
  <c r="I149"/>
  <c r="K149"/>
  <c r="O149"/>
  <c r="Q149"/>
  <c r="U149"/>
  <c r="G150"/>
  <c r="M150" s="1"/>
  <c r="I150"/>
  <c r="K150"/>
  <c r="O150"/>
  <c r="Q150"/>
  <c r="U150"/>
  <c r="G152"/>
  <c r="G151" s="1"/>
  <c r="I74" i="1" s="1"/>
  <c r="I152" i="12"/>
  <c r="K152"/>
  <c r="O152"/>
  <c r="Q152"/>
  <c r="U152"/>
  <c r="G154"/>
  <c r="I154"/>
  <c r="K154"/>
  <c r="M154"/>
  <c r="O154"/>
  <c r="Q154"/>
  <c r="U154"/>
  <c r="G156"/>
  <c r="M156" s="1"/>
  <c r="I156"/>
  <c r="K156"/>
  <c r="O156"/>
  <c r="Q156"/>
  <c r="U156"/>
  <c r="G158"/>
  <c r="M158" s="1"/>
  <c r="I158"/>
  <c r="K158"/>
  <c r="O158"/>
  <c r="Q158"/>
  <c r="U158"/>
  <c r="G160"/>
  <c r="M160" s="1"/>
  <c r="I160"/>
  <c r="K160"/>
  <c r="O160"/>
  <c r="Q160"/>
  <c r="U160"/>
  <c r="G162"/>
  <c r="G161" s="1"/>
  <c r="I75" i="1" s="1"/>
  <c r="I162" i="12"/>
  <c r="K162"/>
  <c r="O162"/>
  <c r="Q162"/>
  <c r="U162"/>
  <c r="G165"/>
  <c r="I165"/>
  <c r="K165"/>
  <c r="M165"/>
  <c r="O165"/>
  <c r="Q165"/>
  <c r="U165"/>
  <c r="G168"/>
  <c r="M168" s="1"/>
  <c r="I168"/>
  <c r="K168"/>
  <c r="O168"/>
  <c r="Q168"/>
  <c r="U168"/>
  <c r="G170"/>
  <c r="I170"/>
  <c r="K170"/>
  <c r="O170"/>
  <c r="Q170"/>
  <c r="U170"/>
  <c r="G172"/>
  <c r="M172" s="1"/>
  <c r="I172"/>
  <c r="K172"/>
  <c r="O172"/>
  <c r="Q172"/>
  <c r="U172"/>
  <c r="G177"/>
  <c r="M177" s="1"/>
  <c r="I177"/>
  <c r="K177"/>
  <c r="O177"/>
  <c r="Q177"/>
  <c r="U177"/>
  <c r="G179"/>
  <c r="I179"/>
  <c r="K179"/>
  <c r="M179"/>
  <c r="O179"/>
  <c r="Q179"/>
  <c r="U179"/>
  <c r="G181"/>
  <c r="M181" s="1"/>
  <c r="I181"/>
  <c r="K181"/>
  <c r="O181"/>
  <c r="Q181"/>
  <c r="U181"/>
  <c r="G183"/>
  <c r="I183"/>
  <c r="K183"/>
  <c r="O183"/>
  <c r="Q183"/>
  <c r="U183"/>
  <c r="G186"/>
  <c r="M186" s="1"/>
  <c r="I186"/>
  <c r="K186"/>
  <c r="O186"/>
  <c r="Q186"/>
  <c r="Q182" s="1"/>
  <c r="U186"/>
  <c r="G188"/>
  <c r="M188" s="1"/>
  <c r="I188"/>
  <c r="K188"/>
  <c r="O188"/>
  <c r="Q188"/>
  <c r="U188"/>
  <c r="G190"/>
  <c r="I190"/>
  <c r="K190"/>
  <c r="M190"/>
  <c r="O190"/>
  <c r="Q190"/>
  <c r="U190"/>
  <c r="G191"/>
  <c r="I78" i="1" s="1"/>
  <c r="O191" i="12"/>
  <c r="G192"/>
  <c r="M192" s="1"/>
  <c r="M191" s="1"/>
  <c r="I192"/>
  <c r="I191" s="1"/>
  <c r="K192"/>
  <c r="K191" s="1"/>
  <c r="O192"/>
  <c r="Q192"/>
  <c r="Q191" s="1"/>
  <c r="U192"/>
  <c r="U191" s="1"/>
  <c r="G194"/>
  <c r="I194"/>
  <c r="K194"/>
  <c r="M194"/>
  <c r="O194"/>
  <c r="Q194"/>
  <c r="Q193" s="1"/>
  <c r="U194"/>
  <c r="G197"/>
  <c r="M197" s="1"/>
  <c r="I197"/>
  <c r="K197"/>
  <c r="K193" s="1"/>
  <c r="O197"/>
  <c r="Q197"/>
  <c r="U197"/>
  <c r="G198"/>
  <c r="M198" s="1"/>
  <c r="I198"/>
  <c r="K198"/>
  <c r="O198"/>
  <c r="Q198"/>
  <c r="U198"/>
  <c r="G200"/>
  <c r="M200" s="1"/>
  <c r="I200"/>
  <c r="K200"/>
  <c r="O200"/>
  <c r="Q200"/>
  <c r="U200"/>
  <c r="G204"/>
  <c r="I204"/>
  <c r="K204"/>
  <c r="O204"/>
  <c r="Q204"/>
  <c r="U204"/>
  <c r="G205"/>
  <c r="I205"/>
  <c r="K205"/>
  <c r="M205"/>
  <c r="O205"/>
  <c r="Q205"/>
  <c r="U205"/>
  <c r="G206"/>
  <c r="M206" s="1"/>
  <c r="I206"/>
  <c r="K206"/>
  <c r="O206"/>
  <c r="Q206"/>
  <c r="U206"/>
  <c r="G207"/>
  <c r="M207" s="1"/>
  <c r="I207"/>
  <c r="K207"/>
  <c r="O207"/>
  <c r="Q207"/>
  <c r="U207"/>
  <c r="G208"/>
  <c r="M208" s="1"/>
  <c r="I208"/>
  <c r="K208"/>
  <c r="O208"/>
  <c r="Q208"/>
  <c r="U208"/>
  <c r="G209"/>
  <c r="M209" s="1"/>
  <c r="I209"/>
  <c r="K209"/>
  <c r="O209"/>
  <c r="Q209"/>
  <c r="U209"/>
  <c r="G210"/>
  <c r="M210" s="1"/>
  <c r="I210"/>
  <c r="K210"/>
  <c r="O210"/>
  <c r="Q210"/>
  <c r="U210"/>
  <c r="I20" i="1"/>
  <c r="I19"/>
  <c r="G27"/>
  <c r="J28"/>
  <c r="J26"/>
  <c r="G38"/>
  <c r="F38"/>
  <c r="J23"/>
  <c r="J24"/>
  <c r="J25"/>
  <c r="J27"/>
  <c r="E24"/>
  <c r="E26"/>
  <c r="F39" l="1"/>
  <c r="F40"/>
  <c r="H40" s="1"/>
  <c r="I40" s="1"/>
  <c r="F41"/>
  <c r="H41" s="1"/>
  <c r="I41" s="1"/>
  <c r="Q26" i="14"/>
  <c r="Q103" i="12"/>
  <c r="G203"/>
  <c r="I81" i="1" s="1"/>
  <c r="G182" i="12"/>
  <c r="I77" i="1" s="1"/>
  <c r="G169" i="12"/>
  <c r="I76" i="1" s="1"/>
  <c r="I15" i="13"/>
  <c r="I10"/>
  <c r="K26" i="14"/>
  <c r="G133" i="12"/>
  <c r="I73" i="1" s="1"/>
  <c r="K203" i="12"/>
  <c r="K133"/>
  <c r="K117"/>
  <c r="K169"/>
  <c r="O123"/>
  <c r="O117"/>
  <c r="O103"/>
  <c r="I28"/>
  <c r="O182"/>
  <c r="O169"/>
  <c r="O7"/>
  <c r="U26" i="14"/>
  <c r="K123" i="12"/>
  <c r="K103"/>
  <c r="I73"/>
  <c r="I28" i="13"/>
  <c r="U68" i="14"/>
  <c r="O26"/>
  <c r="O203" i="12"/>
  <c r="K182"/>
  <c r="O133"/>
  <c r="U203"/>
  <c r="U133"/>
  <c r="U123"/>
  <c r="U117"/>
  <c r="U103"/>
  <c r="Q15" i="13"/>
  <c r="Q10"/>
  <c r="U182" i="12"/>
  <c r="U169"/>
  <c r="Q73"/>
  <c r="U7"/>
  <c r="Q28" i="13"/>
  <c r="AE74" i="14"/>
  <c r="F43" i="1" s="1"/>
  <c r="H43" s="1"/>
  <c r="I43" s="1"/>
  <c r="I133" i="12"/>
  <c r="I117"/>
  <c r="Q28"/>
  <c r="I182"/>
  <c r="I169"/>
  <c r="G73"/>
  <c r="I64" i="1" s="1"/>
  <c r="G28" i="13"/>
  <c r="I55" i="1" s="1"/>
  <c r="I44" i="14"/>
  <c r="K23" i="13"/>
  <c r="K10"/>
  <c r="K73" i="12"/>
  <c r="O67"/>
  <c r="K28" i="13"/>
  <c r="O23"/>
  <c r="O10"/>
  <c r="I7" i="14"/>
  <c r="I193" i="12"/>
  <c r="Q203"/>
  <c r="Q133"/>
  <c r="O73"/>
  <c r="K28"/>
  <c r="O28" i="13"/>
  <c r="I203" i="12"/>
  <c r="I123"/>
  <c r="Q169"/>
  <c r="Q44" i="14"/>
  <c r="U73" i="12"/>
  <c r="U28" i="13"/>
  <c r="Q7" i="14"/>
  <c r="I11" i="12"/>
  <c r="K151"/>
  <c r="O161"/>
  <c r="O151"/>
  <c r="I48"/>
  <c r="AE53" i="13"/>
  <c r="F42" i="1" s="1"/>
  <c r="H42" s="1"/>
  <c r="I42" s="1"/>
  <c r="K61" i="14"/>
  <c r="O44"/>
  <c r="I14"/>
  <c r="Q67" i="12"/>
  <c r="K7" i="14"/>
  <c r="O193" i="12"/>
  <c r="K161"/>
  <c r="K44" i="14"/>
  <c r="U193" i="12"/>
  <c r="Q23" i="13"/>
  <c r="O61" i="14"/>
  <c r="U161" i="12"/>
  <c r="U151"/>
  <c r="Q11"/>
  <c r="U44" i="14"/>
  <c r="O7"/>
  <c r="I7" i="13"/>
  <c r="U61" i="14"/>
  <c r="I161" i="12"/>
  <c r="I151"/>
  <c r="Q48"/>
  <c r="Q14" i="14"/>
  <c r="U7"/>
  <c r="I61"/>
  <c r="G14"/>
  <c r="I69" i="1" s="1"/>
  <c r="G48" i="12"/>
  <c r="I60" i="1" s="1"/>
  <c r="K11" i="12"/>
  <c r="I68" i="14"/>
  <c r="O11" i="12"/>
  <c r="Q7" i="13"/>
  <c r="K48" i="12"/>
  <c r="I26" i="14"/>
  <c r="K14"/>
  <c r="Q161" i="12"/>
  <c r="Q151"/>
  <c r="I103"/>
  <c r="O48"/>
  <c r="U11"/>
  <c r="G15" i="13"/>
  <c r="I53" i="1" s="1"/>
  <c r="Q61" i="14"/>
  <c r="O14"/>
  <c r="Q68"/>
  <c r="U48" i="12"/>
  <c r="K15" i="13"/>
  <c r="K7"/>
  <c r="U14" i="14"/>
  <c r="M7"/>
  <c r="M70"/>
  <c r="M68" s="1"/>
  <c r="M62"/>
  <c r="M61" s="1"/>
  <c r="M46"/>
  <c r="M44" s="1"/>
  <c r="M28"/>
  <c r="M26" s="1"/>
  <c r="M16"/>
  <c r="M14" s="1"/>
  <c r="G7"/>
  <c r="M7" i="13"/>
  <c r="M30"/>
  <c r="M28" s="1"/>
  <c r="M24"/>
  <c r="M23" s="1"/>
  <c r="M16"/>
  <c r="M15" s="1"/>
  <c r="M12"/>
  <c r="M10" s="1"/>
  <c r="G7"/>
  <c r="M193" i="12"/>
  <c r="M11"/>
  <c r="M7"/>
  <c r="G193"/>
  <c r="I79" i="1" s="1"/>
  <c r="M204" i="12"/>
  <c r="M203" s="1"/>
  <c r="M183"/>
  <c r="M182" s="1"/>
  <c r="M170"/>
  <c r="M169" s="1"/>
  <c r="M162"/>
  <c r="M161" s="1"/>
  <c r="M152"/>
  <c r="M151" s="1"/>
  <c r="M134"/>
  <c r="M133" s="1"/>
  <c r="M124"/>
  <c r="M123" s="1"/>
  <c r="M118"/>
  <c r="M117" s="1"/>
  <c r="M107"/>
  <c r="M103" s="1"/>
  <c r="M76"/>
  <c r="M73" s="1"/>
  <c r="M68"/>
  <c r="M67" s="1"/>
  <c r="M65"/>
  <c r="M64" s="1"/>
  <c r="M63"/>
  <c r="M62" s="1"/>
  <c r="M51"/>
  <c r="M48" s="1"/>
  <c r="M31"/>
  <c r="M28" s="1"/>
  <c r="G11"/>
  <c r="I58" i="1" s="1"/>
  <c r="G7" i="12"/>
  <c r="I39" i="1" l="1"/>
  <c r="I44" s="1"/>
  <c r="J40" s="1"/>
  <c r="G212" i="12"/>
  <c r="I57" i="1"/>
  <c r="H39"/>
  <c r="H44" s="1"/>
  <c r="F44"/>
  <c r="I68"/>
  <c r="I17" s="1"/>
  <c r="G74" i="14"/>
  <c r="I51" i="1"/>
  <c r="G53" i="13"/>
  <c r="G23" i="1" l="1"/>
  <c r="G24" s="1"/>
  <c r="G29" s="1"/>
  <c r="G28"/>
  <c r="J43"/>
  <c r="J42"/>
  <c r="I82"/>
  <c r="I16"/>
  <c r="I21" s="1"/>
  <c r="J41"/>
  <c r="J39"/>
  <c r="J44" s="1"/>
  <c r="J81" l="1"/>
  <c r="J56"/>
  <c r="J58"/>
  <c r="J75"/>
  <c r="J76"/>
  <c r="J80"/>
  <c r="J79"/>
  <c r="J74"/>
  <c r="J72"/>
  <c r="J70"/>
  <c r="J78"/>
  <c r="J73"/>
  <c r="J66"/>
  <c r="J77"/>
  <c r="J69"/>
  <c r="J67"/>
  <c r="J62"/>
  <c r="J61"/>
  <c r="J63"/>
  <c r="J71"/>
  <c r="J65"/>
  <c r="J68"/>
  <c r="J64"/>
  <c r="J57"/>
  <c r="J59"/>
  <c r="J51"/>
  <c r="J53"/>
  <c r="J52"/>
  <c r="J54"/>
  <c r="J55"/>
  <c r="J60"/>
  <c r="J82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<sst xmlns="http://schemas.openxmlformats.org/spreadsheetml/2006/main" count="1739" uniqueCount="667">
  <si>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</si>
  <si>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</si>
  <si>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</si>
  <si>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</si>
  <si>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</si>
  <si>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</si>
  <si>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</si>
  <si>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</si>
  <si>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</si>
  <si>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</si>
  <si>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</si>
  <si>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</si>
  <si>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</si>
  <si>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</si>
  <si>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</si>
  <si>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</si>
  <si>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</si>
  <si>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</si>
  <si>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</si>
  <si>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</si>
  <si>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</si>
  <si>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</si>
  <si>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</si>
  <si>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</si>
  <si>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</si>
  <si>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</si>
  <si>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</si>
  <si>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</si>
  <si>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</si>
  <si>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</si>
  <si>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</si>
  <si>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</si>
  <si>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</si>
  <si>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</si>
  <si>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</si>
  <si>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</si>
  <si>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</si>
  <si>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</si>
  <si>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</si>
  <si>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</si>
  <si>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</si>
  <si>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</si>
  <si>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</si>
  <si>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16-11.02</t>
  </si>
  <si>
    <t>Lidická 8 - oprava bytové jednotky č. 11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</si>
  <si>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</si>
  <si>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</si>
  <si>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</si>
  <si>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</si>
  <si>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</si>
  <si>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</si>
  <si>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</si>
  <si>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</si>
  <si>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č. 11</t>
  </si>
  <si>
    <t>Stavební část</t>
  </si>
  <si>
    <t>2</t>
  </si>
  <si>
    <t>Elektroinstalace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</si>
  <si>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</si>
  <si>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</si>
  <si>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</si>
  <si>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</si>
  <si>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</si>
  <si>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</si>
  <si>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</si>
  <si>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</si>
  <si>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</si>
  <si>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</si>
  <si>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</si>
  <si>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</si>
  <si>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</si>
  <si>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</si>
  <si>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</si>
  <si>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</si>
  <si>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</si>
  <si>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</si>
  <si>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Přípravné a pomocné práce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</si>
  <si>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</si>
  <si>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</si>
  <si>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</si>
  <si>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</si>
  <si>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</si>
  <si>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</si>
  <si>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</si>
  <si>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</si>
  <si>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</si>
  <si>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</si>
  <si>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</si>
  <si>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</si>
  <si>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</si>
  <si>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</si>
  <si>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</si>
  <si>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</si>
  <si>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</si>
  <si>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</si>
  <si>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</si>
  <si>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</si>
  <si>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</si>
  <si>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</si>
  <si>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</si>
  <si>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</si>
  <si>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</si>
  <si>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</si>
  <si>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</si>
  <si>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762</t>
  </si>
  <si>
    <t>Konstrukce tesařské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</si>
  <si>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</si>
  <si>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</si>
  <si>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</si>
  <si>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</si>
  <si>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</si>
  <si>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</si>
  <si>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</si>
  <si>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</si>
  <si>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</si>
  <si>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</si>
  <si>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</si>
  <si>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</si>
  <si>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</si>
  <si>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</si>
  <si>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</si>
  <si>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</si>
  <si>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</si>
  <si>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</si>
  <si>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</si>
  <si>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</si>
  <si>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</si>
  <si>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</si>
  <si>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</si>
  <si>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</si>
  <si>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</si>
  <si>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</si>
  <si>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</si>
  <si>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</si>
  <si>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</si>
  <si>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</si>
  <si>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</si>
  <si>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</si>
  <si>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</si>
  <si>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</si>
  <si>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</si>
  <si>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</si>
  <si>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</si>
  <si>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</si>
  <si>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</si>
  <si>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</si>
  <si>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</si>
  <si>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</si>
  <si>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</si>
  <si>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</si>
  <si>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</si>
  <si>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</si>
  <si>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001</t>
  </si>
  <si>
    <t>Statické posouzení</t>
  </si>
  <si>
    <t>soubor</t>
  </si>
  <si>
    <t>Vlastní</t>
  </si>
  <si>
    <t>POL3_1</t>
  </si>
  <si>
    <t>004</t>
  </si>
  <si>
    <t>Zpracování BOZP</t>
  </si>
  <si>
    <t>008</t>
  </si>
  <si>
    <t>Projektová dokumentace skutečného provedení</t>
  </si>
  <si>
    <t>310238211RT1</t>
  </si>
  <si>
    <t>Zazdívka otvorů plochy do 1 m2 cihlami na MVC, s použitím suché maltové směsi</t>
  </si>
  <si>
    <t>m3</t>
  </si>
  <si>
    <t>801-4</t>
  </si>
  <si>
    <t>RTS 16/ II</t>
  </si>
  <si>
    <t>POL1_</t>
  </si>
  <si>
    <t>0,82*0,67*0,18</t>
  </si>
  <si>
    <t>VV</t>
  </si>
  <si>
    <t>317121047RT2</t>
  </si>
  <si>
    <t>Překlad nenosný porobeton, světlost otv. do 105 cm, překlad nenosný NEP 10 P4,4 124 x 24,9 x 10 cm</t>
  </si>
  <si>
    <t>kus</t>
  </si>
  <si>
    <t>801-1</t>
  </si>
  <si>
    <t>342255024R00</t>
  </si>
  <si>
    <t>Příčky z desek Ytong tl. 10 cm</t>
  </si>
  <si>
    <t>m2</t>
  </si>
  <si>
    <t>(2,58+0,775+0,98)*3,38</t>
  </si>
  <si>
    <t>-(0,6*1,97+0,7*1,97)</t>
  </si>
  <si>
    <t>342948111R00</t>
  </si>
  <si>
    <t>Ukotvení příček k cihel.konstr. kotvami na hmožd.</t>
  </si>
  <si>
    <t>m</t>
  </si>
  <si>
    <t>3,38*3</t>
  </si>
  <si>
    <t>346244315R00</t>
  </si>
  <si>
    <t>Obezdívky WC modulů desek Ytong tl. 150 mm</t>
  </si>
  <si>
    <t>1.02 : 0,9*1,2</t>
  </si>
  <si>
    <t>342264051RT1</t>
  </si>
  <si>
    <t>Podhled sádrokartonový na zavěšenou ocel. konstr., desky standard tl. 12,5 mm, bez izolace</t>
  </si>
  <si>
    <t>7,94+22,37+13,17+0,64</t>
  </si>
  <si>
    <t>342264051RT3</t>
  </si>
  <si>
    <t>Podhled sádrokartonový na zavěšenou ocel. konstr., desky standard impreg. tl. 12,5 mm, bez izolace</t>
  </si>
  <si>
    <t>4,2</t>
  </si>
  <si>
    <t>342264098R00</t>
  </si>
  <si>
    <t>Příplatek k podhledu sádrokart. za plochu do 10 m2</t>
  </si>
  <si>
    <t>7,94+4,2+0,64</t>
  </si>
  <si>
    <t>602011112RT3</t>
  </si>
  <si>
    <t>Omítka jádrová, ručně, tloušťka vrstvy 15 mm</t>
  </si>
  <si>
    <t>Položka pořadí 35 : 47.38770</t>
  </si>
  <si>
    <t>602011131R00</t>
  </si>
  <si>
    <t>Omítka jednovrstvá hlazená, ručně</t>
  </si>
  <si>
    <t>1.01 : (2,58*2+2,915*2)*3,28-0,9*1,97-0,8*1,97-0,7*1,97-0,6*1,97</t>
  </si>
  <si>
    <t>1.02 : (2,58*2+1,925*2)*0,6</t>
  </si>
  <si>
    <t>1.03 : (4,36*2+4,94*2)*3,28-0,8*1,97*2</t>
  </si>
  <si>
    <t>1.04 : (2,58*2+4,94*2)*3,28-0,8*1,97</t>
  </si>
  <si>
    <t>1.05 : (0,825*2+0,775*2)*2,6-0,6*1,97</t>
  </si>
  <si>
    <t>602011193R00</t>
  </si>
  <si>
    <t xml:space="preserve">Kontaktní nátěr pod omítky </t>
  </si>
  <si>
    <t>Položka pořadí 13 : 148.29240</t>
  </si>
  <si>
    <t>612401391RT2</t>
  </si>
  <si>
    <t>Omítka malých ploch vnitřních stěn do 1 m2, s použitím suché maltové směsi</t>
  </si>
  <si>
    <t>612421311R00</t>
  </si>
  <si>
    <t>Oprava vápen.omítek stěn do 30 % pl. - hrubých</t>
  </si>
  <si>
    <t>POL1_1</t>
  </si>
  <si>
    <t>Položka pořadí 34 : 108.97520</t>
  </si>
  <si>
    <t>612425921R00</t>
  </si>
  <si>
    <t>Omítka vápenná vnitřního ostění - hladká</t>
  </si>
  <si>
    <t xml:space="preserve">dveřní otvory : </t>
  </si>
  <si>
    <t>(0,8+2,0*2)*0,5*2</t>
  </si>
  <si>
    <t>(0,9+2,0*2)*1,0</t>
  </si>
  <si>
    <t>612481211RT2</t>
  </si>
  <si>
    <t xml:space="preserve">Montáž výztužné sítě (perlinky) do stěrky-stěny, včetně výztužné sítě a stěrkového tmelu </t>
  </si>
  <si>
    <t>289970111R00</t>
  </si>
  <si>
    <t>Vrstva geotextilie Geofiltex 300g/m2</t>
  </si>
  <si>
    <t>800-2</t>
  </si>
  <si>
    <t>13,32+22,37+13,17</t>
  </si>
  <si>
    <t>631319151R00</t>
  </si>
  <si>
    <t>Příplatek za přehlaz. mazanin pod povlaky tl. 8 cm</t>
  </si>
  <si>
    <t>Položka pořadí 22 : 0.31347</t>
  </si>
  <si>
    <t>631319171R00</t>
  </si>
  <si>
    <t>Příplatek za stržení povrchu mazaniny tl. 8 cm</t>
  </si>
  <si>
    <t>631342736R00</t>
  </si>
  <si>
    <t>Mazanina z betonu perlitového 1,8 MPa, tl. 5-10 cm</t>
  </si>
  <si>
    <t>2,025*2,58*0,06</t>
  </si>
  <si>
    <t>631361921RT1</t>
  </si>
  <si>
    <t>Výztuž mazanin svařovanou sítí, průměr drátu  4,0, oka 100/100 mm KA16</t>
  </si>
  <si>
    <t>t</t>
  </si>
  <si>
    <t>2,025*2,58*1,999*1,1*0,001</t>
  </si>
  <si>
    <t>631591115R00</t>
  </si>
  <si>
    <t>Násyp pod podlahy z liaporu</t>
  </si>
  <si>
    <t>2,025*2,58*0,03</t>
  </si>
  <si>
    <t>(7,94+22,37+13,17)*0,04</t>
  </si>
  <si>
    <t>642944121RU5</t>
  </si>
  <si>
    <t>Osazení ocelových zárubní dodatečně do 2,5 m2, včetně dodávky zárubně  90x197x16 cm</t>
  </si>
  <si>
    <t>941955001R00</t>
  </si>
  <si>
    <t>Lešení lehké pomocné, výška podlahy do 1,2 m</t>
  </si>
  <si>
    <t>800-3</t>
  </si>
  <si>
    <t>7,94+4,2+22,37+13,17+0,64</t>
  </si>
  <si>
    <t>952901111R00</t>
  </si>
  <si>
    <t>Vyčištění budov o výšce podlaží do 4 m</t>
  </si>
  <si>
    <t>9501</t>
  </si>
  <si>
    <t>Zednické výpomoci pro řemesla v bytu vč. spol. prostor pro přívod elektro ze skříně na chodbě</t>
  </si>
  <si>
    <t>9502</t>
  </si>
  <si>
    <t>Průběžný úklid bytu vč. společných prostor domu - mokrou cestou</t>
  </si>
  <si>
    <t>9503</t>
  </si>
  <si>
    <t>Závěrečný úklid bytu vč. společných prostor domu (zábradlí, parapety, podlahy - mokrou cestou)</t>
  </si>
  <si>
    <t>965082933R00</t>
  </si>
  <si>
    <t>Odstranění násypu tl. do 20 cm, plocha nad 2 m2</t>
  </si>
  <si>
    <t>801-3</t>
  </si>
  <si>
    <t>(13,32+22,37+13,17)*0,17</t>
  </si>
  <si>
    <t>968061125R00</t>
  </si>
  <si>
    <t>Vyvěšení dřevěných dveřních křídel pl. do 2 m2</t>
  </si>
  <si>
    <t>968072455R00</t>
  </si>
  <si>
    <t>Vybourání kovových dveřních zárubní pl. do 2 m2</t>
  </si>
  <si>
    <t>0,95*2,0*2+0,8*2,0*2</t>
  </si>
  <si>
    <t>978013141R00</t>
  </si>
  <si>
    <t>Otlučení omítek vnitřních stěn v rozsahu do 30 %</t>
  </si>
  <si>
    <t>1.02 : (4,36*2+4,94*2)*3,38-0,8*1,97*2</t>
  </si>
  <si>
    <t>1.03 : (2,58*2+4,94*2)*3,38-0,8*1,97</t>
  </si>
  <si>
    <t>978013191R00</t>
  </si>
  <si>
    <t>Otlučení omítek vnitřních stěn v rozsahu do 100 %</t>
  </si>
  <si>
    <t>1.01 : (2,58*2+4,94*2)*3,38-0,8*1,97-0,95*1,97</t>
  </si>
  <si>
    <t>978059521R00</t>
  </si>
  <si>
    <t>Odsekání vnitřních obkladů stěn do 2 m2</t>
  </si>
  <si>
    <t>1.01 : (1,8+1,05)*1,3</t>
  </si>
  <si>
    <t>725530823R00</t>
  </si>
  <si>
    <t xml:space="preserve">Demontáž, zásobník elektrický tlakový </t>
  </si>
  <si>
    <t>800-721</t>
  </si>
  <si>
    <t>725610810R00</t>
  </si>
  <si>
    <t>Demontáž plynového sporáku</t>
  </si>
  <si>
    <t>762522812R00</t>
  </si>
  <si>
    <t>Demontáž podlah s polštáři z prken tl. do 50 mm</t>
  </si>
  <si>
    <t>800-762</t>
  </si>
  <si>
    <t>(13,32+22,37+13,17)</t>
  </si>
  <si>
    <t>766662811R00</t>
  </si>
  <si>
    <t>Demontáž prahů dveří 1křídlových</t>
  </si>
  <si>
    <t>800-766</t>
  </si>
  <si>
    <t>775511800R00</t>
  </si>
  <si>
    <t>Demontáž podlah vlysových lepených včetně lišt</t>
  </si>
  <si>
    <t>800-775</t>
  </si>
  <si>
    <t>22,37+13,17</t>
  </si>
  <si>
    <t>776511820R00</t>
  </si>
  <si>
    <t>Odstranění PVC podlah lepených s podložkou</t>
  </si>
  <si>
    <t>13,32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</si>
  <si>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</si>
  <si>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</si>
  <si>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</si>
  <si>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</si>
  <si>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725290030RA0</t>
  </si>
  <si>
    <t>Demontáž vany, včetně baterie a obezdění</t>
  </si>
  <si>
    <t>AP-PSV</t>
  </si>
  <si>
    <t>POL2_1</t>
  </si>
  <si>
    <t>999281111R00</t>
  </si>
  <si>
    <t>Přesun hmot pro opravy a údržbu do výšky 25 m</t>
  </si>
  <si>
    <t>POL7_</t>
  </si>
  <si>
    <t>711210020RA0</t>
  </si>
  <si>
    <t>Stěrka hydroizolační těsnící hmotou, vč. dodplňků (pásky, rohy)</t>
  </si>
  <si>
    <t>POL2_7</t>
  </si>
  <si>
    <t>1.02 : 4,2+(1,925*2+2,58*2)*0,1+1,0*2*2,0</t>
  </si>
  <si>
    <t>713111221RO6</t>
  </si>
  <si>
    <t>Montáž parozábrany, zavěšené podhl., přelep. spojů, DEKFOL N AL 170 speciál</t>
  </si>
  <si>
    <t>800-713</t>
  </si>
  <si>
    <t>Položka pořadí 9 : 44.12000</t>
  </si>
  <si>
    <t>Položka pořadí 10 : 4.20000</t>
  </si>
  <si>
    <t>713121111R00</t>
  </si>
  <si>
    <t>Izolace tepelná podlah na sucho, jednovrstvá</t>
  </si>
  <si>
    <t>2,025*2,58</t>
  </si>
  <si>
    <t>(7,94+22,37+13,17)</t>
  </si>
  <si>
    <t>713191100RT9</t>
  </si>
  <si>
    <t>Položení separační fólie, včetně dodávky fólie</t>
  </si>
  <si>
    <t>POL1_7</t>
  </si>
  <si>
    <t>60715303R</t>
  </si>
  <si>
    <t>Deska dřevovláknitá STEICO Flex 1220x575x80 mm</t>
  </si>
  <si>
    <t>SPCM</t>
  </si>
  <si>
    <t>POL3_</t>
  </si>
  <si>
    <t>2,025*2,58*1,05</t>
  </si>
  <si>
    <t>60715304R</t>
  </si>
  <si>
    <t>Deska dřevovláknitá STEICO Flex 1220x575x100 mm</t>
  </si>
  <si>
    <t>(7,94+22,37+13,17)*1,05</t>
  </si>
  <si>
    <t>998713202R00</t>
  </si>
  <si>
    <t>Přesun hmot pro izolace tepelné, výšky do 12 m</t>
  </si>
  <si>
    <t>72501</t>
  </si>
  <si>
    <t>Dřez granitový s odkapem</t>
  </si>
  <si>
    <t>72502</t>
  </si>
  <si>
    <t>Varná deska indukční</t>
  </si>
  <si>
    <t>72503</t>
  </si>
  <si>
    <t>Vestavná trouba</t>
  </si>
  <si>
    <t>72504</t>
  </si>
  <si>
    <t>Odsavač par</t>
  </si>
  <si>
    <t>72505</t>
  </si>
  <si>
    <t>Zrcadlo nad umyvadlem</t>
  </si>
  <si>
    <t>762512125R00</t>
  </si>
  <si>
    <t>Položení desek OSB ve dvou vrstvách šroubovan.</t>
  </si>
  <si>
    <t>762526110RT3</t>
  </si>
  <si>
    <t>Položení polštářů pod podlahy rozteče do 65 cm, včetně dodávky řeziva, polštáře 100 x 50 mm</t>
  </si>
  <si>
    <t>Položka pořadí 58 : 43.48000</t>
  </si>
  <si>
    <t>762595000R00</t>
  </si>
  <si>
    <t>Spojovací a ochranné prostředky k položení podlah</t>
  </si>
  <si>
    <t>Položka pořadí 58 : 43.48000*0,03</t>
  </si>
  <si>
    <t>60725037R</t>
  </si>
  <si>
    <t>Deska dřevoštěpková OSB ECO 3 N - 4PD tl. 15 mm</t>
  </si>
  <si>
    <t>Položka pořadí 58 : 43.48000*2,1</t>
  </si>
  <si>
    <t>998762202R00</t>
  </si>
  <si>
    <t>Přesun hmot pro tesařské konstrukce, výšky do 12 m</t>
  </si>
  <si>
    <t>766661412R00</t>
  </si>
  <si>
    <t>Montáž dveří protipožár.1kř.do 80 cm, s kukátkem</t>
  </si>
  <si>
    <t>766670011R00</t>
  </si>
  <si>
    <t>Montáž obložkové zárubně a dřevěného křídla dveří</t>
  </si>
  <si>
    <t>766670021R00</t>
  </si>
  <si>
    <t>Montáž kliky a štítku</t>
  </si>
  <si>
    <t>76601</t>
  </si>
  <si>
    <t xml:space="preserve">Seřízení a vyčištění oken </t>
  </si>
  <si>
    <t>766695212R01</t>
  </si>
  <si>
    <t>Montáž prahů dveří jednokřídlových š. do 10 cm vč. dodávky dveřního prahu lak.</t>
  </si>
  <si>
    <t>766810010RAE</t>
  </si>
  <si>
    <t>Kuchyňské linky dodávka a montáž, linka 240 cm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</si>
  <si>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</si>
  <si>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</si>
  <si>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</si>
  <si>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</si>
  <si>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</si>
  <si>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</si>
  <si>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</si>
  <si>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</si>
  <si>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</si>
  <si>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611601203R</t>
  </si>
  <si>
    <t>Dveře vnitřní CPL 0,2 KLASIK plné 1kř. 80x197 cm, 16 dekorů</t>
  </si>
  <si>
    <t>61160623R</t>
  </si>
  <si>
    <t>Dveře vnitřní CPL 0,2 KLASIK 2/3 sklo 1kř. 80x197, 16 dekorů</t>
  </si>
  <si>
    <t>61165643R</t>
  </si>
  <si>
    <t>Dveře protipožární EI30 plné 90x197 cm HPL 0,8, kukátko, štítek</t>
  </si>
  <si>
    <t>61181510R</t>
  </si>
  <si>
    <t>Zárubeň obložková NORMAL š. 60cm/st. 6-17cm CPL, buk, hruška, olše, ořech AM, teak</t>
  </si>
  <si>
    <t>61181511R</t>
  </si>
  <si>
    <t>Zárubeň obložková NORMAL š. 70cm/st. 6-17cm CPL, buk, hruška, olše, ořech AM, teak</t>
  </si>
  <si>
    <t>61181522R</t>
  </si>
  <si>
    <t>Zárubeň obložková NORMAL š. 80cm/st.18-25cm CPL, buk, hruška, olše, ořech AM, teak</t>
  </si>
  <si>
    <t>998766202R00</t>
  </si>
  <si>
    <t>Přesun hmot pro truhlářské konstr., výšky do 12 m</t>
  </si>
  <si>
    <t>771575111R00</t>
  </si>
  <si>
    <t>Montáž podlah keram.,hladké, tmel, 45x45 cm</t>
  </si>
  <si>
    <t>800-771</t>
  </si>
  <si>
    <t>1.02 : 4,2</t>
  </si>
  <si>
    <t>771578011R00</t>
  </si>
  <si>
    <t>Spára podlaha - stěna, silikonem</t>
  </si>
  <si>
    <t>1.02 : 2,58*2+1,925*2+0,9*2+0,9+0,6+2,1*6</t>
  </si>
  <si>
    <t>771579795R00</t>
  </si>
  <si>
    <t>Příplatek za spárování vodotěsnou hmotou - plošně</t>
  </si>
  <si>
    <t>Položka pořadí 80 : 4.20000</t>
  </si>
  <si>
    <t>59764206R</t>
  </si>
  <si>
    <t>Dlažba keramická 450x450x9 mm dle výběru investora</t>
  </si>
  <si>
    <t>Položka pořadí 80 : 4.20000*1,12</t>
  </si>
  <si>
    <t>998771202R00</t>
  </si>
  <si>
    <t>Přesun hmot pro podlahy z dlaždic, výšky do 12 m</t>
  </si>
  <si>
    <t>775542021R00</t>
  </si>
  <si>
    <t>Podložka Mirelon 2 mm pod lamelové podlahy</t>
  </si>
  <si>
    <t xml:space="preserve">mezi OSB desky : </t>
  </si>
  <si>
    <t>775599130R00</t>
  </si>
  <si>
    <t xml:space="preserve">Celoplošné tmelení </t>
  </si>
  <si>
    <t xml:space="preserve">OSB desky : </t>
  </si>
  <si>
    <t>998775202R00</t>
  </si>
  <si>
    <t>Přesun hmot pro podlahy vlysové, výšky do 12 m</t>
  </si>
  <si>
    <t>776981112R00</t>
  </si>
  <si>
    <t>Lišta hliníková přechodová, stejná výška krytin</t>
  </si>
  <si>
    <t>0,8*2+0,7+0,6</t>
  </si>
  <si>
    <t>776421</t>
  </si>
  <si>
    <t>Montáž podlahových lišt včetně dodávky lišty MDF</t>
  </si>
  <si>
    <t>1.01 : 2,915*2+2,58*2-0,9-0,8-0,7-0,6</t>
  </si>
  <si>
    <t>1.03 : 4,36*2+4,94*2-0,8*2</t>
  </si>
  <si>
    <t>1.04 : 2,58*2+4,94*2-0,8</t>
  </si>
  <si>
    <t>1.05 : 0,825*2+0,775*2-0,6</t>
  </si>
  <si>
    <t>776521</t>
  </si>
  <si>
    <t>Montáž povlakových podlah z pásů PVC pouze položení bez lepení- PVC ve specifikaci</t>
  </si>
  <si>
    <t>284122</t>
  </si>
  <si>
    <t>PVC podlaha s filcovou podložkou min.zátěžová třída dle klasifikace EN685- třída 33</t>
  </si>
  <si>
    <t>Položka pořadí 90 : 44.12000*1,1</t>
  </si>
  <si>
    <t>998776202R00</t>
  </si>
  <si>
    <t>Přesun hmot pro podlahy povlakové, výšky do 12 m</t>
  </si>
  <si>
    <t>781415016RT6</t>
  </si>
  <si>
    <t>Montáž obkladů stěn, porovin.,tmel, nad 20x25 cm</t>
  </si>
  <si>
    <t>1.02 : (2,58*2+1,925*2)*2,1-0,7*1,97</t>
  </si>
  <si>
    <t>1.03 : (0,6+2,4)*0,6</t>
  </si>
  <si>
    <t>781419706R00</t>
  </si>
  <si>
    <t>Příplatek za spárovací vodotěsnou hmotu - plošně</t>
  </si>
  <si>
    <t>Položka pořadí 93 : 19.34200</t>
  </si>
  <si>
    <t>597813720R</t>
  </si>
  <si>
    <t>Obkládačka 20x40 cm dle výběru investora</t>
  </si>
  <si>
    <t>Položka pořadí 93 : 19.34200*1,12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</si>
  <si>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</si>
  <si>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</si>
  <si>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</si>
  <si>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</si>
  <si>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</si>
  <si>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</si>
  <si>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800-784</t>
  </si>
  <si>
    <t>784167101R00</t>
  </si>
  <si>
    <t>Vyhlazení disperzním tmelem HET, Ditmel, 1x (1 mm)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</si>
  <si>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</si>
  <si>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</si>
  <si>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</si>
  <si>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</si>
  <si>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</si>
  <si>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</si>
  <si>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</si>
  <si>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</si>
  <si>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</si>
  <si>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</si>
  <si>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</si>
  <si>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</si>
  <si>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</si>
  <si>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</si>
  <si>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</si>
  <si>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</si>
  <si>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</si>
  <si>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</si>
  <si>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</si>
  <si>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</si>
  <si>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</si>
  <si>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</si>
  <si>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</si>
  <si>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</si>
  <si>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</si>
  <si>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</si>
  <si>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</si>
  <si>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</si>
  <si>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</si>
  <si>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RB,  vč.montáže a zapojení</t>
  </si>
  <si>
    <t>ks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</si>
  <si>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</si>
  <si>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</si>
  <si>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</si>
  <si>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</si>
  <si>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</si>
  <si>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</si>
  <si>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</si>
  <si>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</si>
  <si>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</si>
  <si>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</si>
  <si>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</si>
  <si>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</si>
  <si>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</si>
  <si>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</si>
  <si>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</si>
  <si>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</si>
  <si>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</si>
  <si>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</si>
  <si>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</si>
  <si>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</si>
  <si>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316</t>
  </si>
  <si>
    <t>Kabel CYKY 5Cx6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</si>
  <si>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</si>
  <si>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</si>
  <si>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</si>
  <si>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</si>
  <si>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</si>
  <si>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</si>
  <si>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</si>
  <si>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</si>
  <si>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</si>
  <si>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</si>
  <si>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</si>
  <si>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</si>
  <si>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</si>
  <si>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</si>
  <si>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</si>
  <si>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</si>
  <si>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</si>
  <si>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</si>
  <si>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</si>
  <si>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</si>
  <si>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</si>
  <si>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</si>
  <si>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</si>
  <si>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</si>
  <si>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</si>
  <si>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</si>
  <si>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</si>
  <si>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</si>
  <si>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</si>
  <si>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</si>
  <si>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</si>
  <si>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</si>
  <si>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</si>
  <si>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</si>
  <si>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</si>
  <si>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</si>
  <si>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</si>
  <si>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</si>
  <si>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</si>
  <si>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</si>
  <si>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</si>
  <si>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</si>
  <si>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</si>
  <si>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</si>
  <si>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</si>
  <si>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</si>
  <si>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</si>
  <si>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</si>
  <si>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</si>
  <si>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</si>
  <si>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</si>
  <si>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</si>
  <si>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</si>
  <si>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</si>
  <si>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</si>
  <si>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</si>
  <si>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</si>
  <si>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</si>
  <si>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</si>
  <si>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</si>
  <si>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</si>
  <si>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</si>
  <si>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</si>
  <si>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</si>
  <si>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</si>
  <si>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</si>
  <si>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</si>
  <si>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</si>
  <si>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</si>
  <si>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</si>
  <si>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</si>
  <si>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</si>
  <si>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</si>
  <si>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722202213R00</t>
  </si>
  <si>
    <t>Nástěnka MZD PP-R D 20xR1/2</t>
  </si>
  <si>
    <t>722190401R00</t>
  </si>
  <si>
    <t>Vyvedení a upevnění výpustek DN 15</t>
  </si>
  <si>
    <t>722239101R00</t>
  </si>
  <si>
    <t>Pračkový ventil 1/2x3/4</t>
  </si>
  <si>
    <t>722249101R00</t>
  </si>
  <si>
    <t>Rohový ventil 1/2x3/8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</si>
  <si>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</si>
  <si>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</si>
  <si>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</si>
  <si>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</si>
  <si>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</si>
  <si>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 DN 50</t>
  </si>
  <si>
    <t>998722203R00</t>
  </si>
  <si>
    <t>Přesun hmot pro vnitřní vodovod, výšky do 24 m</t>
  </si>
  <si>
    <t>725013161R00</t>
  </si>
  <si>
    <t>Klozet závěsné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</si>
  <si>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</si>
  <si>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</si>
  <si>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</si>
  <si>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</si>
  <si>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</si>
  <si>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</si>
  <si>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</si>
  <si>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čtvrtkruh,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</si>
  <si>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</si>
  <si>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</si>
  <si>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</si>
  <si>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POL12_0</t>
  </si>
  <si>
    <t>725823114RT1</t>
  </si>
  <si>
    <t>Baterie dřezová stojánková ruční, bez otvír.odpadu standardní</t>
  </si>
  <si>
    <t>725823111R00</t>
  </si>
  <si>
    <t>Baterie umyvadlová stoján. ruční, bez otvír.odpadu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</si>
  <si>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</si>
  <si>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</si>
  <si>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</si>
  <si>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</si>
  <si>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</si>
  <si>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</si>
  <si>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</si>
  <si>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</si>
  <si>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</si>
  <si>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</si>
  <si>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</si>
  <si>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</si>
  <si>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</si>
  <si>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</si>
  <si>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</si>
  <si>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7312493</t>
  </si>
  <si>
    <t>Montáž závěsných kotlů elektro s externím zásobníkem TV</t>
  </si>
  <si>
    <t>Elektrokotel 2,0-18,0 kW s externím zásobníkem TV o objemu min. 91l</t>
  </si>
  <si>
    <t>735157466R00</t>
  </si>
  <si>
    <t>Otopná těl.panel. 22-6100</t>
  </si>
  <si>
    <t>735171311R00</t>
  </si>
  <si>
    <t>Těleso trub. 600x1830 (otopný žebřík)</t>
  </si>
  <si>
    <t>Elektrické topné těleso 900W/230V do zásuvky přes regulátor</t>
  </si>
  <si>
    <t>55137306A</t>
  </si>
  <si>
    <t>Hlavice termostatická</t>
  </si>
  <si>
    <t>Termostatický ventil přímý</t>
  </si>
  <si>
    <t>Šroubení radiátorové přímé</t>
  </si>
  <si>
    <t>HM armatura rohová, bílá, vč. termohlavice pro připojení trubkového tělesa se stř. přip.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</si>
  <si>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</si>
  <si>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</si>
  <si>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</si>
  <si>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</si>
  <si>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</si>
  <si>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</si>
  <si>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</si>
  <si>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</si>
  <si>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</si>
  <si>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</si>
  <si>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</si>
  <si>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</si>
  <si>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</si>
  <si>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2401</t>
  </si>
  <si>
    <t>Malý nástěnný  ventilátor viz PD</t>
  </si>
  <si>
    <t>POL3_9</t>
  </si>
  <si>
    <t>2403</t>
  </si>
  <si>
    <t>Nerezová digestoř komínková, vč. tuk filtrů 368 m/h / 230V, vč. osvětlení,prodl. ner kryt 0,6m</t>
  </si>
  <si>
    <t>2404</t>
  </si>
  <si>
    <t>Potrubí ohebné d150, Al</t>
  </si>
  <si>
    <t>POL1_9</t>
  </si>
  <si>
    <t>2405</t>
  </si>
  <si>
    <t>Samotížná plastová žaluzie d150 RAL bílá</t>
  </si>
  <si>
    <t>2406</t>
  </si>
  <si>
    <t>Samotížná žaluziová klapka d100 RAL bílá</t>
  </si>
  <si>
    <t>2407</t>
  </si>
  <si>
    <t>Spiro potrubí d150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</si>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</sst>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8" t="s">
        <v>41</v>
      </c>
      <c r="B2" s="218"/>
      <c r="C2" s="218"/>
      <c r="D2" s="218"/>
      <c r="E2" s="218"/>
      <c r="F2" s="218"/>
      <c r="G2" s="218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5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44" t="s">
        <v>4</v>
      </c>
      <c r="C1" s="245"/>
      <c r="D1" s="245"/>
      <c r="E1" s="245"/>
      <c r="F1" s="245"/>
      <c r="G1" s="245"/>
      <c r="H1" s="245"/>
      <c r="I1" s="245"/>
      <c r="J1" s="246"/>
    </row>
    <row r="2" spans="1:15" ht="23.25" customHeight="1">
      <c r="A2" s="4"/>
      <c r="B2" s="80" t="s">
        <v>24</v>
      </c>
      <c r="C2" s="81"/>
      <c r="D2" s="82" t="s">
        <v>43</v>
      </c>
      <c r="E2" s="82" t="s">
        <v>44</v>
      </c>
      <c r="F2" s="83"/>
      <c r="G2" s="84"/>
      <c r="H2" s="83"/>
      <c r="I2" s="84"/>
      <c r="J2" s="85"/>
      <c r="O2" s="2"/>
    </row>
    <row r="3" spans="1:15" ht="23.25" hidden="1" customHeight="1">
      <c r="A3" s="4"/>
      <c r="B3" s="86"/>
      <c r="C3" s="81"/>
      <c r="D3" s="87"/>
      <c r="E3" s="87"/>
      <c r="F3" s="88"/>
      <c r="G3" s="88"/>
      <c r="H3" s="81"/>
      <c r="I3" s="89"/>
      <c r="J3" s="90"/>
    </row>
    <row r="4" spans="1:15" ht="23.25" customHeight="1">
      <c r="A4" s="4"/>
      <c r="B4" s="91"/>
      <c r="C4" s="92"/>
      <c r="D4" s="93"/>
      <c r="E4" s="93"/>
      <c r="F4" s="94"/>
      <c r="G4" s="95"/>
      <c r="H4" s="94"/>
      <c r="I4" s="95"/>
      <c r="J4" s="96"/>
    </row>
    <row r="5" spans="1:15" ht="24" customHeight="1">
      <c r="A5" s="4"/>
      <c r="B5" s="47" t="s">
        <v>23</v>
      </c>
      <c r="C5" s="5"/>
      <c r="D5" s="97" t="s">
        <v>45</v>
      </c>
      <c r="E5" s="26"/>
      <c r="F5" s="26"/>
      <c r="G5" s="26"/>
      <c r="H5" s="28" t="s">
        <v>42</v>
      </c>
      <c r="I5" s="97" t="s">
        <v>49</v>
      </c>
      <c r="J5" s="11"/>
    </row>
    <row r="6" spans="1:15" ht="15.75" customHeight="1">
      <c r="A6" s="4"/>
      <c r="B6" s="41"/>
      <c r="C6" s="26"/>
      <c r="D6" s="97" t="s">
        <v>46</v>
      </c>
      <c r="E6" s="26"/>
      <c r="F6" s="26"/>
      <c r="G6" s="26"/>
      <c r="H6" s="28" t="s">
        <v>36</v>
      </c>
      <c r="I6" s="97" t="s">
        <v>50</v>
      </c>
      <c r="J6" s="11"/>
    </row>
    <row r="7" spans="1:15" ht="15.75" customHeight="1">
      <c r="A7" s="4"/>
      <c r="B7" s="42"/>
      <c r="C7" s="99" t="s">
        <v>48</v>
      </c>
      <c r="D7" s="98" t="s">
        <v>47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7"/>
      <c r="E11" s="237"/>
      <c r="F11" s="237"/>
      <c r="G11" s="237"/>
      <c r="H11" s="28" t="s">
        <v>42</v>
      </c>
      <c r="I11" s="101"/>
      <c r="J11" s="11"/>
    </row>
    <row r="12" spans="1:15" ht="15.75" customHeight="1">
      <c r="A12" s="4"/>
      <c r="B12" s="41"/>
      <c r="C12" s="26"/>
      <c r="D12" s="242"/>
      <c r="E12" s="242"/>
      <c r="F12" s="242"/>
      <c r="G12" s="242"/>
      <c r="H12" s="28" t="s">
        <v>36</v>
      </c>
      <c r="I12" s="101"/>
      <c r="J12" s="11"/>
    </row>
    <row r="13" spans="1:15" ht="15.75" customHeight="1">
      <c r="A13" s="4"/>
      <c r="B13" s="42"/>
      <c r="C13" s="100"/>
      <c r="D13" s="243"/>
      <c r="E13" s="243"/>
      <c r="F13" s="243"/>
      <c r="G13" s="243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6"/>
      <c r="F15" s="236"/>
      <c r="G15" s="238"/>
      <c r="H15" s="238"/>
      <c r="I15" s="238" t="s">
        <v>31</v>
      </c>
      <c r="J15" s="239"/>
    </row>
    <row r="16" spans="1:15" ht="23.25" customHeight="1">
      <c r="A16" s="165" t="s">
        <v>26</v>
      </c>
      <c r="B16" s="57" t="s">
        <v>26</v>
      </c>
      <c r="C16" s="58"/>
      <c r="D16" s="59"/>
      <c r="E16" s="240"/>
      <c r="F16" s="241"/>
      <c r="G16" s="240"/>
      <c r="H16" s="241"/>
      <c r="I16" s="240">
        <f>SUMIF(F51:F81,A16,I51:I81)+SUMIF(F51:F81,"PSU",I51:I81)</f>
        <v>0</v>
      </c>
      <c r="J16" s="253"/>
    </row>
    <row r="17" spans="1:10" ht="23.25" customHeight="1">
      <c r="A17" s="165" t="s">
        <v>27</v>
      </c>
      <c r="B17" s="57" t="s">
        <v>27</v>
      </c>
      <c r="C17" s="58"/>
      <c r="D17" s="59"/>
      <c r="E17" s="240"/>
      <c r="F17" s="241"/>
      <c r="G17" s="240"/>
      <c r="H17" s="241"/>
      <c r="I17" s="240">
        <f>SUMIF(F51:F81,A17,I51:I81)</f>
        <v>0</v>
      </c>
      <c r="J17" s="253"/>
    </row>
    <row r="18" spans="1:10" ht="23.25" customHeight="1">
      <c r="A18" s="165" t="s">
        <v>28</v>
      </c>
      <c r="B18" s="57" t="s">
        <v>28</v>
      </c>
      <c r="C18" s="58"/>
      <c r="D18" s="59"/>
      <c r="E18" s="240"/>
      <c r="F18" s="241"/>
      <c r="G18" s="240"/>
      <c r="H18" s="241"/>
      <c r="I18" s="240">
        <f>SUMIF(F51:F81,A18,I51:I81)</f>
        <v>0</v>
      </c>
      <c r="J18" s="253"/>
    </row>
    <row r="19" spans="1:10" ht="23.25" customHeight="1">
      <c r="A19" s="165" t="s">
        <v>124</v>
      </c>
      <c r="B19" s="57" t="s">
        <v>29</v>
      </c>
      <c r="C19" s="58"/>
      <c r="D19" s="59"/>
      <c r="E19" s="240"/>
      <c r="F19" s="241"/>
      <c r="G19" s="240"/>
      <c r="H19" s="241"/>
      <c r="I19" s="240">
        <f>SUMIF(F51:F81,A19,I51:I81)</f>
        <v>0</v>
      </c>
      <c r="J19" s="253"/>
    </row>
    <row r="20" spans="1:10" ht="23.25" customHeight="1">
      <c r="A20" s="165" t="s">
        <v>125</v>
      </c>
      <c r="B20" s="57" t="s">
        <v>30</v>
      </c>
      <c r="C20" s="58"/>
      <c r="D20" s="59"/>
      <c r="E20" s="240"/>
      <c r="F20" s="241"/>
      <c r="G20" s="240"/>
      <c r="H20" s="241"/>
      <c r="I20" s="240">
        <f>SUMIF(F51:F81,A20,I51:I81)</f>
        <v>0</v>
      </c>
      <c r="J20" s="253"/>
    </row>
    <row r="21" spans="1:10" ht="23.25" customHeight="1">
      <c r="A21" s="4"/>
      <c r="B21" s="74" t="s">
        <v>31</v>
      </c>
      <c r="C21" s="75"/>
      <c r="D21" s="76"/>
      <c r="E21" s="254"/>
      <c r="F21" s="255"/>
      <c r="G21" s="254"/>
      <c r="H21" s="255"/>
      <c r="I21" s="254">
        <f>SUM(I16:J20)</f>
        <v>0</v>
      </c>
      <c r="J21" s="260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51">
        <f>ZakladDPHSniVypocet</f>
        <v>0</v>
      </c>
      <c r="H23" s="252"/>
      <c r="I23" s="252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8">
        <f>ZakladDPHSni*SazbaDPH1/100</f>
        <v>0</v>
      </c>
      <c r="H24" s="259"/>
      <c r="I24" s="259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51">
        <f>ZakladDPHZaklVypocet</f>
        <v>0</v>
      </c>
      <c r="H25" s="252"/>
      <c r="I25" s="252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7">
        <f>ZakladDPHZakl*SazbaDPH2/100</f>
        <v>0</v>
      </c>
      <c r="H26" s="248"/>
      <c r="I26" s="248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9">
        <f>0</f>
        <v>0</v>
      </c>
      <c r="H27" s="249"/>
      <c r="I27" s="249"/>
      <c r="J27" s="63" t="str">
        <f t="shared" si="0"/>
        <v>CZK</v>
      </c>
    </row>
    <row r="28" spans="1:10" ht="27.75" hidden="1" customHeight="1" thickBot="1">
      <c r="A28" s="4"/>
      <c r="B28" s="134" t="s">
        <v>25</v>
      </c>
      <c r="C28" s="135"/>
      <c r="D28" s="135"/>
      <c r="E28" s="136"/>
      <c r="F28" s="137"/>
      <c r="G28" s="256">
        <f>ZakladDPHSniVypocet+ZakladDPHZaklVypocet</f>
        <v>0</v>
      </c>
      <c r="H28" s="256"/>
      <c r="I28" s="256"/>
      <c r="J28" s="138" t="str">
        <f t="shared" si="0"/>
        <v>CZK</v>
      </c>
    </row>
    <row r="29" spans="1:10" ht="27.75" customHeight="1" thickBot="1">
      <c r="A29" s="4"/>
      <c r="B29" s="134" t="s">
        <v>37</v>
      </c>
      <c r="C29" s="139"/>
      <c r="D29" s="139"/>
      <c r="E29" s="139"/>
      <c r="F29" s="139"/>
      <c r="G29" s="250">
        <f>ZakladDPHSni+DPHSni+ZakladDPHZakl+DPHZakl+Zaokrouhleni</f>
        <v>0</v>
      </c>
      <c r="H29" s="250"/>
      <c r="I29" s="250"/>
      <c r="J29" s="140" t="s">
        <v>60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7" t="s">
        <v>2</v>
      </c>
      <c r="E35" s="25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7" t="s">
        <v>17</v>
      </c>
      <c r="C37" s="3"/>
      <c r="D37" s="3"/>
      <c r="E37" s="3"/>
      <c r="F37" s="120"/>
      <c r="G37" s="120"/>
      <c r="H37" s="120"/>
      <c r="I37" s="120"/>
      <c r="J37" s="3"/>
    </row>
    <row r="38" spans="1:10" ht="25.5" customHeight="1">
      <c r="A38" s="106" t="s">
        <v>39</v>
      </c>
      <c r="B38" s="112" t="s">
        <v>18</v>
      </c>
      <c r="C38" s="113" t="s">
        <v>6</v>
      </c>
      <c r="D38" s="114"/>
      <c r="E38" s="114"/>
      <c r="F38" s="121" t="str">
        <f>B23</f>
        <v>Základ pro sníženou DPH</v>
      </c>
      <c r="G38" s="121" t="str">
        <f>B25</f>
        <v>Základ pro základní DPH</v>
      </c>
      <c r="H38" s="122" t="s">
        <v>19</v>
      </c>
      <c r="I38" s="122" t="s">
        <v>1</v>
      </c>
      <c r="J38" s="115" t="s">
        <v>0</v>
      </c>
    </row>
    <row r="39" spans="1:10" ht="25.5" hidden="1" customHeight="1">
      <c r="A39" s="106">
        <v>1</v>
      </c>
      <c r="B39" s="116" t="s">
        <v>51</v>
      </c>
      <c r="C39" s="225"/>
      <c r="D39" s="226"/>
      <c r="E39" s="226"/>
      <c r="F39" s="123">
        <f>'1 1 Pol'!AE212+'1 2 Pol'!AE53+'1 3 Pol'!AE74</f>
        <v>0</v>
      </c>
      <c r="G39" s="124">
        <f>'1 1 Pol'!AF212+'1 2 Pol'!AF53+'1 3 Pol'!AF74</f>
        <v>0</v>
      </c>
      <c r="H39" s="125">
        <f>(F39*SazbaDPH1/100)+(G39*SazbaDPH2/100)</f>
        <v>0</v>
      </c>
      <c r="I39" s="125">
        <f>F39+G39+H39</f>
        <v>0</v>
      </c>
      <c r="J39" s="117" t="str">
        <f>IF(CenaCelkemVypocet=0,"",I39/CenaCelkemVypocet*100)</f>
        <v/>
      </c>
    </row>
    <row r="40" spans="1:10" ht="25.5" customHeight="1">
      <c r="A40" s="106">
        <v>2</v>
      </c>
      <c r="B40" s="107" t="s">
        <v>52</v>
      </c>
      <c r="C40" s="227" t="s">
        <v>53</v>
      </c>
      <c r="D40" s="228"/>
      <c r="E40" s="228"/>
      <c r="F40" s="126">
        <f>'1 1 Pol'!AE212+'1 2 Pol'!AE53+'1 3 Pol'!AE74</f>
        <v>0</v>
      </c>
      <c r="G40" s="127">
        <f>'1 1 Pol'!AF212+'1 2 Pol'!AF53+'1 3 Pol'!AF74</f>
        <v>0</v>
      </c>
      <c r="H40" s="127">
        <f>(F40*SazbaDPH1/100)+(G40*SazbaDPH2/100)</f>
        <v>0</v>
      </c>
      <c r="I40" s="127">
        <f>F40+G40+H40</f>
        <v>0</v>
      </c>
      <c r="J40" s="110" t="str">
        <f>IF(CenaCelkemVypocet=0,"",I40/CenaCelkemVypocet*100)</f>
        <v/>
      </c>
    </row>
    <row r="41" spans="1:10" ht="25.5" customHeight="1">
      <c r="A41" s="106">
        <v>3</v>
      </c>
      <c r="B41" s="108" t="s">
        <v>52</v>
      </c>
      <c r="C41" s="229" t="s">
        <v>54</v>
      </c>
      <c r="D41" s="230"/>
      <c r="E41" s="230"/>
      <c r="F41" s="128">
        <f>'1 1 Pol'!AE212</f>
        <v>0</v>
      </c>
      <c r="G41" s="129">
        <f>'1 1 Pol'!AF212</f>
        <v>0</v>
      </c>
      <c r="H41" s="129">
        <f>(F41*SazbaDPH1/100)+(G41*SazbaDPH2/100)</f>
        <v>0</v>
      </c>
      <c r="I41" s="129">
        <f>F41+G41+H41</f>
        <v>0</v>
      </c>
      <c r="J41" s="109" t="str">
        <f>IF(CenaCelkemVypocet=0,"",I41/CenaCelkemVypocet*100)</f>
        <v/>
      </c>
    </row>
    <row r="42" spans="1:10" ht="25.5" customHeight="1">
      <c r="A42" s="106">
        <v>3</v>
      </c>
      <c r="B42" s="108" t="s">
        <v>55</v>
      </c>
      <c r="C42" s="229" t="s">
        <v>56</v>
      </c>
      <c r="D42" s="230"/>
      <c r="E42" s="230"/>
      <c r="F42" s="128">
        <f>'1 2 Pol'!AE53</f>
        <v>0</v>
      </c>
      <c r="G42" s="129">
        <f>'1 2 Pol'!AF53</f>
        <v>0</v>
      </c>
      <c r="H42" s="129">
        <f>(F42*SazbaDPH1/100)+(G42*SazbaDPH2/100)</f>
        <v>0</v>
      </c>
      <c r="I42" s="129">
        <f>F42+G42+H42</f>
        <v>0</v>
      </c>
      <c r="J42" s="109" t="str">
        <f>IF(CenaCelkemVypocet=0,"",I42/CenaCelkemVypocet*100)</f>
        <v/>
      </c>
    </row>
    <row r="43" spans="1:10" ht="25.5" customHeight="1">
      <c r="A43" s="106">
        <v>3</v>
      </c>
      <c r="B43" s="118" t="s">
        <v>57</v>
      </c>
      <c r="C43" s="231" t="s">
        <v>58</v>
      </c>
      <c r="D43" s="232"/>
      <c r="E43" s="232"/>
      <c r="F43" s="130">
        <f>'1 3 Pol'!AE74</f>
        <v>0</v>
      </c>
      <c r="G43" s="131">
        <f>'1 3 Pol'!AF74</f>
        <v>0</v>
      </c>
      <c r="H43" s="131">
        <f>(F43*SazbaDPH1/100)+(G43*SazbaDPH2/100)</f>
        <v>0</v>
      </c>
      <c r="I43" s="131">
        <f>F43+G43+H43</f>
        <v>0</v>
      </c>
      <c r="J43" s="119" t="str">
        <f>IF(CenaCelkemVypocet=0,"",I43/CenaCelkemVypocet*100)</f>
        <v/>
      </c>
    </row>
    <row r="44" spans="1:10" ht="25.5" customHeight="1">
      <c r="A44" s="106"/>
      <c r="B44" s="233" t="s">
        <v>59</v>
      </c>
      <c r="C44" s="234"/>
      <c r="D44" s="234"/>
      <c r="E44" s="235"/>
      <c r="F44" s="132">
        <f>SUMIF(A39:A43,"=1",F39:F43)</f>
        <v>0</v>
      </c>
      <c r="G44" s="133">
        <f>SUMIF(A39:A43,"=1",G39:G43)</f>
        <v>0</v>
      </c>
      <c r="H44" s="133">
        <f>SUMIF(A39:A43,"=1",H39:H43)</f>
        <v>0</v>
      </c>
      <c r="I44" s="133">
        <f>SUMIF(A39:A43,"=1",I39:I43)</f>
        <v>0</v>
      </c>
      <c r="J44" s="111">
        <f>SUMIF(A39:A43,"=1",J39:J43)</f>
        <v>0</v>
      </c>
    </row>
    <row r="48" spans="1:10" ht="15.75">
      <c r="B48" s="141" t="s">
        <v>61</v>
      </c>
    </row>
    <row r="50" spans="1:10" ht="25.5" customHeight="1">
      <c r="A50" s="142"/>
      <c r="B50" s="146" t="s">
        <v>18</v>
      </c>
      <c r="C50" s="146" t="s">
        <v>6</v>
      </c>
      <c r="D50" s="147"/>
      <c r="E50" s="147"/>
      <c r="F50" s="150" t="s">
        <v>62</v>
      </c>
      <c r="G50" s="150"/>
      <c r="H50" s="150"/>
      <c r="I50" s="150" t="s">
        <v>31</v>
      </c>
      <c r="J50" s="150" t="s">
        <v>0</v>
      </c>
    </row>
    <row r="51" spans="1:10" ht="25.5" customHeight="1">
      <c r="A51" s="143"/>
      <c r="B51" s="151" t="s">
        <v>63</v>
      </c>
      <c r="C51" s="223" t="s">
        <v>64</v>
      </c>
      <c r="D51" s="224"/>
      <c r="E51" s="224"/>
      <c r="F51" s="157" t="s">
        <v>26</v>
      </c>
      <c r="G51" s="158"/>
      <c r="H51" s="158"/>
      <c r="I51" s="158">
        <f>'1 2 Pol'!G7</f>
        <v>0</v>
      </c>
      <c r="J51" s="153" t="str">
        <f>IF(I82=0,"",I51/I82*100)</f>
        <v/>
      </c>
    </row>
    <row r="52" spans="1:10" ht="25.5" customHeight="1">
      <c r="A52" s="143"/>
      <c r="B52" s="145" t="s">
        <v>65</v>
      </c>
      <c r="C52" s="221" t="s">
        <v>66</v>
      </c>
      <c r="D52" s="222"/>
      <c r="E52" s="222"/>
      <c r="F52" s="159" t="s">
        <v>26</v>
      </c>
      <c r="G52" s="160"/>
      <c r="H52" s="160"/>
      <c r="I52" s="160">
        <f>'1 2 Pol'!G10</f>
        <v>0</v>
      </c>
      <c r="J52" s="154" t="str">
        <f>IF(I82=0,"",I52/I82*100)</f>
        <v/>
      </c>
    </row>
    <row r="53" spans="1:10" ht="25.5" customHeight="1">
      <c r="A53" s="143"/>
      <c r="B53" s="145" t="s">
        <v>67</v>
      </c>
      <c r="C53" s="221" t="s">
        <v>68</v>
      </c>
      <c r="D53" s="222"/>
      <c r="E53" s="222"/>
      <c r="F53" s="159" t="s">
        <v>26</v>
      </c>
      <c r="G53" s="160"/>
      <c r="H53" s="160"/>
      <c r="I53" s="160">
        <f>'1 2 Pol'!G15</f>
        <v>0</v>
      </c>
      <c r="J53" s="154" t="str">
        <f>IF(I82=0,"",I53/I82*100)</f>
        <v/>
      </c>
    </row>
    <row r="54" spans="1:10" ht="25.5" customHeight="1">
      <c r="A54" s="143"/>
      <c r="B54" s="145" t="s">
        <v>69</v>
      </c>
      <c r="C54" s="221" t="s">
        <v>70</v>
      </c>
      <c r="D54" s="222"/>
      <c r="E54" s="222"/>
      <c r="F54" s="159" t="s">
        <v>26</v>
      </c>
      <c r="G54" s="160"/>
      <c r="H54" s="160"/>
      <c r="I54" s="160">
        <f>'1 2 Pol'!G23</f>
        <v>0</v>
      </c>
      <c r="J54" s="154" t="str">
        <f>IF(I82=0,"",I54/I82*100)</f>
        <v/>
      </c>
    </row>
    <row r="55" spans="1:10" ht="25.5" customHeight="1">
      <c r="A55" s="143"/>
      <c r="B55" s="145" t="s">
        <v>71</v>
      </c>
      <c r="C55" s="221" t="s">
        <v>72</v>
      </c>
      <c r="D55" s="222"/>
      <c r="E55" s="222"/>
      <c r="F55" s="159" t="s">
        <v>26</v>
      </c>
      <c r="G55" s="160"/>
      <c r="H55" s="160"/>
      <c r="I55" s="160">
        <f>'1 2 Pol'!G28</f>
        <v>0</v>
      </c>
      <c r="J55" s="154" t="str">
        <f>IF(I82=0,"",I55/I82*100)</f>
        <v/>
      </c>
    </row>
    <row r="56" spans="1:10" ht="25.5" customHeight="1">
      <c r="A56" s="143"/>
      <c r="B56" s="145" t="s">
        <v>73</v>
      </c>
      <c r="C56" s="221" t="s">
        <v>74</v>
      </c>
      <c r="D56" s="222"/>
      <c r="E56" s="222"/>
      <c r="F56" s="159" t="s">
        <v>26</v>
      </c>
      <c r="G56" s="160"/>
      <c r="H56" s="160"/>
      <c r="I56" s="160">
        <f>'1 3 Pol'!G68</f>
        <v>0</v>
      </c>
      <c r="J56" s="154" t="str">
        <f>IF(I82=0,"",I56/I82*100)</f>
        <v/>
      </c>
    </row>
    <row r="57" spans="1:10" ht="25.5" customHeight="1">
      <c r="A57" s="143"/>
      <c r="B57" s="145" t="s">
        <v>73</v>
      </c>
      <c r="C57" s="221" t="s">
        <v>75</v>
      </c>
      <c r="D57" s="222"/>
      <c r="E57" s="222"/>
      <c r="F57" s="159" t="s">
        <v>26</v>
      </c>
      <c r="G57" s="160"/>
      <c r="H57" s="160"/>
      <c r="I57" s="160">
        <f>'1 1 Pol'!G7</f>
        <v>0</v>
      </c>
      <c r="J57" s="154" t="str">
        <f>IF(I82=0,"",I57/I82*100)</f>
        <v/>
      </c>
    </row>
    <row r="58" spans="1:10" ht="25.5" customHeight="1">
      <c r="A58" s="143"/>
      <c r="B58" s="145" t="s">
        <v>57</v>
      </c>
      <c r="C58" s="221" t="s">
        <v>76</v>
      </c>
      <c r="D58" s="222"/>
      <c r="E58" s="222"/>
      <c r="F58" s="159" t="s">
        <v>26</v>
      </c>
      <c r="G58" s="160"/>
      <c r="H58" s="160"/>
      <c r="I58" s="160">
        <f>'1 1 Pol'!G11</f>
        <v>0</v>
      </c>
      <c r="J58" s="154" t="str">
        <f>IF(I82=0,"",I58/I82*100)</f>
        <v/>
      </c>
    </row>
    <row r="59" spans="1:10" ht="25.5" customHeight="1">
      <c r="A59" s="143"/>
      <c r="B59" s="145" t="s">
        <v>77</v>
      </c>
      <c r="C59" s="221" t="s">
        <v>78</v>
      </c>
      <c r="D59" s="222"/>
      <c r="E59" s="222"/>
      <c r="F59" s="159" t="s">
        <v>26</v>
      </c>
      <c r="G59" s="160"/>
      <c r="H59" s="160"/>
      <c r="I59" s="160">
        <f>'1 1 Pol'!G28</f>
        <v>0</v>
      </c>
      <c r="J59" s="154" t="str">
        <f>IF(I82=0,"",I59/I82*100)</f>
        <v/>
      </c>
    </row>
    <row r="60" spans="1:10" ht="25.5" customHeight="1">
      <c r="A60" s="143"/>
      <c r="B60" s="145" t="s">
        <v>79</v>
      </c>
      <c r="C60" s="221" t="s">
        <v>80</v>
      </c>
      <c r="D60" s="222"/>
      <c r="E60" s="222"/>
      <c r="F60" s="159" t="s">
        <v>26</v>
      </c>
      <c r="G60" s="160"/>
      <c r="H60" s="160"/>
      <c r="I60" s="160">
        <f>'1 1 Pol'!G48</f>
        <v>0</v>
      </c>
      <c r="J60" s="154" t="str">
        <f>IF(I82=0,"",I60/I82*100)</f>
        <v/>
      </c>
    </row>
    <row r="61" spans="1:10" ht="25.5" customHeight="1">
      <c r="A61" s="143"/>
      <c r="B61" s="145" t="s">
        <v>81</v>
      </c>
      <c r="C61" s="221" t="s">
        <v>82</v>
      </c>
      <c r="D61" s="222"/>
      <c r="E61" s="222"/>
      <c r="F61" s="159" t="s">
        <v>26</v>
      </c>
      <c r="G61" s="160"/>
      <c r="H61" s="160"/>
      <c r="I61" s="160">
        <f>'1 1 Pol'!G62</f>
        <v>0</v>
      </c>
      <c r="J61" s="154" t="str">
        <f>IF(I82=0,"",I61/I82*100)</f>
        <v/>
      </c>
    </row>
    <row r="62" spans="1:10" ht="25.5" customHeight="1">
      <c r="A62" s="143"/>
      <c r="B62" s="145" t="s">
        <v>83</v>
      </c>
      <c r="C62" s="221" t="s">
        <v>84</v>
      </c>
      <c r="D62" s="222"/>
      <c r="E62" s="222"/>
      <c r="F62" s="159" t="s">
        <v>26</v>
      </c>
      <c r="G62" s="160"/>
      <c r="H62" s="160"/>
      <c r="I62" s="160">
        <f>'1 1 Pol'!G64</f>
        <v>0</v>
      </c>
      <c r="J62" s="154" t="str">
        <f>IF(I82=0,"",I62/I82*100)</f>
        <v/>
      </c>
    </row>
    <row r="63" spans="1:10" ht="25.5" customHeight="1">
      <c r="A63" s="143"/>
      <c r="B63" s="145" t="s">
        <v>85</v>
      </c>
      <c r="C63" s="221" t="s">
        <v>86</v>
      </c>
      <c r="D63" s="222"/>
      <c r="E63" s="222"/>
      <c r="F63" s="159" t="s">
        <v>26</v>
      </c>
      <c r="G63" s="160"/>
      <c r="H63" s="160"/>
      <c r="I63" s="160">
        <f>'1 1 Pol'!G67</f>
        <v>0</v>
      </c>
      <c r="J63" s="154" t="str">
        <f>IF(I82=0,"",I63/I82*100)</f>
        <v/>
      </c>
    </row>
    <row r="64" spans="1:10" ht="25.5" customHeight="1">
      <c r="A64" s="143"/>
      <c r="B64" s="145" t="s">
        <v>87</v>
      </c>
      <c r="C64" s="221" t="s">
        <v>88</v>
      </c>
      <c r="D64" s="222"/>
      <c r="E64" s="222"/>
      <c r="F64" s="159" t="s">
        <v>26</v>
      </c>
      <c r="G64" s="160"/>
      <c r="H64" s="160"/>
      <c r="I64" s="160">
        <f>'1 1 Pol'!G73</f>
        <v>0</v>
      </c>
      <c r="J64" s="154" t="str">
        <f>IF(I82=0,"",I64/I82*100)</f>
        <v/>
      </c>
    </row>
    <row r="65" spans="1:10" ht="25.5" customHeight="1">
      <c r="A65" s="143"/>
      <c r="B65" s="145" t="s">
        <v>89</v>
      </c>
      <c r="C65" s="221" t="s">
        <v>90</v>
      </c>
      <c r="D65" s="222"/>
      <c r="E65" s="222"/>
      <c r="F65" s="159" t="s">
        <v>26</v>
      </c>
      <c r="G65" s="160"/>
      <c r="H65" s="160"/>
      <c r="I65" s="160">
        <f>'1 1 Pol'!G98</f>
        <v>0</v>
      </c>
      <c r="J65" s="154" t="str">
        <f>IF(I82=0,"",I65/I82*100)</f>
        <v/>
      </c>
    </row>
    <row r="66" spans="1:10" ht="25.5" customHeight="1">
      <c r="A66" s="143"/>
      <c r="B66" s="145" t="s">
        <v>91</v>
      </c>
      <c r="C66" s="221" t="s">
        <v>92</v>
      </c>
      <c r="D66" s="222"/>
      <c r="E66" s="222"/>
      <c r="F66" s="159" t="s">
        <v>27</v>
      </c>
      <c r="G66" s="160"/>
      <c r="H66" s="160"/>
      <c r="I66" s="160">
        <f>'1 1 Pol'!G100</f>
        <v>0</v>
      </c>
      <c r="J66" s="154" t="str">
        <f>IF(I82=0,"",I66/I82*100)</f>
        <v/>
      </c>
    </row>
    <row r="67" spans="1:10" ht="25.5" customHeight="1">
      <c r="A67" s="143"/>
      <c r="B67" s="145" t="s">
        <v>93</v>
      </c>
      <c r="C67" s="221" t="s">
        <v>94</v>
      </c>
      <c r="D67" s="222"/>
      <c r="E67" s="222"/>
      <c r="F67" s="159" t="s">
        <v>27</v>
      </c>
      <c r="G67" s="160"/>
      <c r="H67" s="160"/>
      <c r="I67" s="160">
        <f>'1 1 Pol'!G103</f>
        <v>0</v>
      </c>
      <c r="J67" s="154" t="str">
        <f>IF(I82=0,"",I67/I82*100)</f>
        <v/>
      </c>
    </row>
    <row r="68" spans="1:10" ht="25.5" customHeight="1">
      <c r="A68" s="143"/>
      <c r="B68" s="145" t="s">
        <v>95</v>
      </c>
      <c r="C68" s="221" t="s">
        <v>96</v>
      </c>
      <c r="D68" s="222"/>
      <c r="E68" s="222"/>
      <c r="F68" s="159" t="s">
        <v>27</v>
      </c>
      <c r="G68" s="160"/>
      <c r="H68" s="160"/>
      <c r="I68" s="160">
        <f>'1 3 Pol'!G7</f>
        <v>0</v>
      </c>
      <c r="J68" s="154" t="str">
        <f>IF(I82=0,"",I68/I82*100)</f>
        <v/>
      </c>
    </row>
    <row r="69" spans="1:10" ht="25.5" customHeight="1">
      <c r="A69" s="143"/>
      <c r="B69" s="145" t="s">
        <v>97</v>
      </c>
      <c r="C69" s="221" t="s">
        <v>98</v>
      </c>
      <c r="D69" s="222"/>
      <c r="E69" s="222"/>
      <c r="F69" s="159" t="s">
        <v>27</v>
      </c>
      <c r="G69" s="160"/>
      <c r="H69" s="160"/>
      <c r="I69" s="160">
        <f>'1 3 Pol'!G14</f>
        <v>0</v>
      </c>
      <c r="J69" s="154" t="str">
        <f>IF(I82=0,"",I69/I82*100)</f>
        <v/>
      </c>
    </row>
    <row r="70" spans="1:10" ht="25.5" customHeight="1">
      <c r="A70" s="143"/>
      <c r="B70" s="145" t="s">
        <v>99</v>
      </c>
      <c r="C70" s="221" t="s">
        <v>100</v>
      </c>
      <c r="D70" s="222"/>
      <c r="E70" s="222"/>
      <c r="F70" s="159" t="s">
        <v>27</v>
      </c>
      <c r="G70" s="160"/>
      <c r="H70" s="160"/>
      <c r="I70" s="160">
        <f>'1 1 Pol'!G117+'1 3 Pol'!G26</f>
        <v>0</v>
      </c>
      <c r="J70" s="154" t="str">
        <f>IF(I82=0,"",I70/I82*100)</f>
        <v/>
      </c>
    </row>
    <row r="71" spans="1:10" ht="25.5" customHeight="1">
      <c r="A71" s="143"/>
      <c r="B71" s="145" t="s">
        <v>101</v>
      </c>
      <c r="C71" s="221" t="s">
        <v>102</v>
      </c>
      <c r="D71" s="222"/>
      <c r="E71" s="222"/>
      <c r="F71" s="159" t="s">
        <v>27</v>
      </c>
      <c r="G71" s="160"/>
      <c r="H71" s="160"/>
      <c r="I71" s="160">
        <f>'1 3 Pol'!G44</f>
        <v>0</v>
      </c>
      <c r="J71" s="154" t="str">
        <f>IF(I82=0,"",I71/I82*100)</f>
        <v/>
      </c>
    </row>
    <row r="72" spans="1:10" ht="25.5" customHeight="1">
      <c r="A72" s="143"/>
      <c r="B72" s="145" t="s">
        <v>103</v>
      </c>
      <c r="C72" s="221" t="s">
        <v>104</v>
      </c>
      <c r="D72" s="222"/>
      <c r="E72" s="222"/>
      <c r="F72" s="159" t="s">
        <v>27</v>
      </c>
      <c r="G72" s="160"/>
      <c r="H72" s="160"/>
      <c r="I72" s="160">
        <f>'1 1 Pol'!G123</f>
        <v>0</v>
      </c>
      <c r="J72" s="154" t="str">
        <f>IF(I82=0,"",I72/I82*100)</f>
        <v/>
      </c>
    </row>
    <row r="73" spans="1:10" ht="25.5" customHeight="1">
      <c r="A73" s="143"/>
      <c r="B73" s="145" t="s">
        <v>105</v>
      </c>
      <c r="C73" s="221" t="s">
        <v>106</v>
      </c>
      <c r="D73" s="222"/>
      <c r="E73" s="222"/>
      <c r="F73" s="159" t="s">
        <v>27</v>
      </c>
      <c r="G73" s="160"/>
      <c r="H73" s="160"/>
      <c r="I73" s="160">
        <f>'1 1 Pol'!G133</f>
        <v>0</v>
      </c>
      <c r="J73" s="154" t="str">
        <f>IF(I82=0,"",I73/I82*100)</f>
        <v/>
      </c>
    </row>
    <row r="74" spans="1:10" ht="25.5" customHeight="1">
      <c r="A74" s="143"/>
      <c r="B74" s="145" t="s">
        <v>107</v>
      </c>
      <c r="C74" s="221" t="s">
        <v>108</v>
      </c>
      <c r="D74" s="222"/>
      <c r="E74" s="222"/>
      <c r="F74" s="159" t="s">
        <v>27</v>
      </c>
      <c r="G74" s="160"/>
      <c r="H74" s="160"/>
      <c r="I74" s="160">
        <f>'1 1 Pol'!G151</f>
        <v>0</v>
      </c>
      <c r="J74" s="154" t="str">
        <f>IF(I82=0,"",I74/I82*100)</f>
        <v/>
      </c>
    </row>
    <row r="75" spans="1:10" ht="25.5" customHeight="1">
      <c r="A75" s="143"/>
      <c r="B75" s="145" t="s">
        <v>109</v>
      </c>
      <c r="C75" s="221" t="s">
        <v>110</v>
      </c>
      <c r="D75" s="222"/>
      <c r="E75" s="222"/>
      <c r="F75" s="159" t="s">
        <v>27</v>
      </c>
      <c r="G75" s="160"/>
      <c r="H75" s="160"/>
      <c r="I75" s="160">
        <f>'1 1 Pol'!G161</f>
        <v>0</v>
      </c>
      <c r="J75" s="154" t="str">
        <f>IF(I82=0,"",I75/I82*100)</f>
        <v/>
      </c>
    </row>
    <row r="76" spans="1:10" ht="25.5" customHeight="1">
      <c r="A76" s="143"/>
      <c r="B76" s="145" t="s">
        <v>111</v>
      </c>
      <c r="C76" s="221" t="s">
        <v>112</v>
      </c>
      <c r="D76" s="222"/>
      <c r="E76" s="222"/>
      <c r="F76" s="159" t="s">
        <v>27</v>
      </c>
      <c r="G76" s="160"/>
      <c r="H76" s="160"/>
      <c r="I76" s="160">
        <f>'1 1 Pol'!G169</f>
        <v>0</v>
      </c>
      <c r="J76" s="154" t="str">
        <f>IF(I82=0,"",I76/I82*100)</f>
        <v/>
      </c>
    </row>
    <row r="77" spans="1:10" ht="25.5" customHeight="1">
      <c r="A77" s="143"/>
      <c r="B77" s="145" t="s">
        <v>113</v>
      </c>
      <c r="C77" s="221" t="s">
        <v>114</v>
      </c>
      <c r="D77" s="222"/>
      <c r="E77" s="222"/>
      <c r="F77" s="159" t="s">
        <v>27</v>
      </c>
      <c r="G77" s="160"/>
      <c r="H77" s="160"/>
      <c r="I77" s="160">
        <f>'1 1 Pol'!G182</f>
        <v>0</v>
      </c>
      <c r="J77" s="154" t="str">
        <f>IF(I82=0,"",I77/I82*100)</f>
        <v/>
      </c>
    </row>
    <row r="78" spans="1:10" ht="25.5" customHeight="1">
      <c r="A78" s="143"/>
      <c r="B78" s="145" t="s">
        <v>115</v>
      </c>
      <c r="C78" s="221" t="s">
        <v>116</v>
      </c>
      <c r="D78" s="222"/>
      <c r="E78" s="222"/>
      <c r="F78" s="159" t="s">
        <v>27</v>
      </c>
      <c r="G78" s="160"/>
      <c r="H78" s="160"/>
      <c r="I78" s="160">
        <f>'1 1 Pol'!G191</f>
        <v>0</v>
      </c>
      <c r="J78" s="154" t="str">
        <f>IF(I82=0,"",I78/I82*100)</f>
        <v/>
      </c>
    </row>
    <row r="79" spans="1:10" ht="25.5" customHeight="1">
      <c r="A79" s="143"/>
      <c r="B79" s="145" t="s">
        <v>117</v>
      </c>
      <c r="C79" s="221" t="s">
        <v>118</v>
      </c>
      <c r="D79" s="222"/>
      <c r="E79" s="222"/>
      <c r="F79" s="159" t="s">
        <v>27</v>
      </c>
      <c r="G79" s="160"/>
      <c r="H79" s="160"/>
      <c r="I79" s="160">
        <f>'1 1 Pol'!G193</f>
        <v>0</v>
      </c>
      <c r="J79" s="154" t="str">
        <f>IF(I82=0,"",I79/I82*100)</f>
        <v/>
      </c>
    </row>
    <row r="80" spans="1:10" ht="25.5" customHeight="1">
      <c r="A80" s="143"/>
      <c r="B80" s="145" t="s">
        <v>119</v>
      </c>
      <c r="C80" s="221" t="s">
        <v>120</v>
      </c>
      <c r="D80" s="222"/>
      <c r="E80" s="222"/>
      <c r="F80" s="159" t="s">
        <v>28</v>
      </c>
      <c r="G80" s="160"/>
      <c r="H80" s="160"/>
      <c r="I80" s="160">
        <f>'1 3 Pol'!G61</f>
        <v>0</v>
      </c>
      <c r="J80" s="154" t="str">
        <f>IF(I82=0,"",I80/I82*100)</f>
        <v/>
      </c>
    </row>
    <row r="81" spans="1:10" ht="25.5" customHeight="1">
      <c r="A81" s="143"/>
      <c r="B81" s="152" t="s">
        <v>121</v>
      </c>
      <c r="C81" s="219" t="s">
        <v>122</v>
      </c>
      <c r="D81" s="220"/>
      <c r="E81" s="220"/>
      <c r="F81" s="161" t="s">
        <v>123</v>
      </c>
      <c r="G81" s="162"/>
      <c r="H81" s="162"/>
      <c r="I81" s="162">
        <f>'1 1 Pol'!G203</f>
        <v>0</v>
      </c>
      <c r="J81" s="155" t="str">
        <f>IF(I82=0,"",I81/I82*100)</f>
        <v/>
      </c>
    </row>
    <row r="82" spans="1:10" ht="25.5" customHeight="1">
      <c r="A82" s="144"/>
      <c r="B82" s="148" t="s">
        <v>1</v>
      </c>
      <c r="C82" s="148"/>
      <c r="D82" s="149"/>
      <c r="E82" s="149"/>
      <c r="F82" s="163"/>
      <c r="G82" s="164"/>
      <c r="H82" s="164"/>
      <c r="I82" s="164">
        <f>SUM(I51:I81)</f>
        <v>0</v>
      </c>
      <c r="J82" s="156">
        <f>SUM(J51:J81)</f>
        <v>0</v>
      </c>
    </row>
    <row r="83" spans="1:10">
      <c r="F83" s="104"/>
      <c r="G83" s="103"/>
      <c r="H83" s="104"/>
      <c r="I83" s="103"/>
      <c r="J83" s="105"/>
    </row>
    <row r="84" spans="1:10">
      <c r="F84" s="104"/>
      <c r="G84" s="103"/>
      <c r="H84" s="104"/>
      <c r="I84" s="103"/>
      <c r="J84" s="105"/>
    </row>
    <row r="85" spans="1:10">
      <c r="F85" s="104"/>
      <c r="G85" s="103"/>
      <c r="H85" s="104"/>
      <c r="I85" s="103"/>
      <c r="J85" s="105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B44:E44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C42:E42"/>
    <mergeCell ref="C43:E43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74:E74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81:E81"/>
    <mergeCell ref="C75:E75"/>
    <mergeCell ref="C76:E76"/>
    <mergeCell ref="C77:E77"/>
    <mergeCell ref="C78:E78"/>
    <mergeCell ref="C79:E79"/>
    <mergeCell ref="C80:E8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1" t="s">
        <v>7</v>
      </c>
      <c r="B1" s="261"/>
      <c r="C1" s="262"/>
      <c r="D1" s="261"/>
      <c r="E1" s="261"/>
      <c r="F1" s="261"/>
      <c r="G1" s="261"/>
    </row>
    <row r="2" spans="1:7" ht="24.95" customHeight="1">
      <c r="A2" s="79" t="s">
        <v>8</v>
      </c>
      <c r="B2" s="78"/>
      <c r="C2" s="263"/>
      <c r="D2" s="263"/>
      <c r="E2" s="263"/>
      <c r="F2" s="263"/>
      <c r="G2" s="264"/>
    </row>
    <row r="3" spans="1:7" ht="24.95" customHeight="1">
      <c r="A3" s="79" t="s">
        <v>9</v>
      </c>
      <c r="B3" s="78"/>
      <c r="C3" s="263"/>
      <c r="D3" s="263"/>
      <c r="E3" s="263"/>
      <c r="F3" s="263"/>
      <c r="G3" s="264"/>
    </row>
    <row r="4" spans="1:7" ht="24.95" customHeight="1">
      <c r="A4" s="79" t="s">
        <v>10</v>
      </c>
      <c r="B4" s="78"/>
      <c r="C4" s="263"/>
      <c r="D4" s="263"/>
      <c r="E4" s="263"/>
      <c r="F4" s="263"/>
      <c r="G4" s="264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AG1" t="s">
        <v>126</v>
      </c>
    </row>
    <row r="2" spans="1:60" ht="24.95" customHeight="1">
      <c r="A2" s="167" t="s">
        <v>8</v>
      </c>
      <c r="B2" s="78" t="s">
        <v>43</v>
      </c>
      <c r="C2" s="266" t="s">
        <v>44</v>
      </c>
      <c r="D2" s="267"/>
      <c r="E2" s="267"/>
      <c r="F2" s="267"/>
      <c r="G2" s="268"/>
      <c r="AG2" t="s">
        <v>127</v>
      </c>
    </row>
    <row r="3" spans="1:60" ht="24.95" customHeight="1">
      <c r="A3" s="167" t="s">
        <v>9</v>
      </c>
      <c r="B3" s="78" t="s">
        <v>52</v>
      </c>
      <c r="C3" s="266" t="s">
        <v>53</v>
      </c>
      <c r="D3" s="267"/>
      <c r="E3" s="267"/>
      <c r="F3" s="267"/>
      <c r="G3" s="268"/>
      <c r="AC3" s="102" t="s">
        <v>127</v>
      </c>
      <c r="AG3" t="s">
        <v>128</v>
      </c>
    </row>
    <row r="4" spans="1:60" ht="24.95" customHeight="1">
      <c r="A4" s="168" t="s">
        <v>10</v>
      </c>
      <c r="B4" s="169" t="s">
        <v>52</v>
      </c>
      <c r="C4" s="269" t="s">
        <v>54</v>
      </c>
      <c r="D4" s="270"/>
      <c r="E4" s="270"/>
      <c r="F4" s="270"/>
      <c r="G4" s="271"/>
      <c r="AG4" t="s">
        <v>129</v>
      </c>
    </row>
    <row r="5" spans="1:60">
      <c r="D5" s="166"/>
    </row>
    <row r="6" spans="1:60" ht="38.25">
      <c r="A6" s="175" t="s">
        <v>130</v>
      </c>
      <c r="B6" s="173" t="s">
        <v>131</v>
      </c>
      <c r="C6" s="173" t="s">
        <v>132</v>
      </c>
      <c r="D6" s="174" t="s">
        <v>133</v>
      </c>
      <c r="E6" s="175" t="s">
        <v>134</v>
      </c>
      <c r="F6" s="170" t="s">
        <v>135</v>
      </c>
      <c r="G6" s="175" t="s">
        <v>31</v>
      </c>
      <c r="H6" s="176" t="s">
        <v>32</v>
      </c>
      <c r="I6" s="176" t="s">
        <v>136</v>
      </c>
      <c r="J6" s="176" t="s">
        <v>33</v>
      </c>
      <c r="K6" s="176" t="s">
        <v>137</v>
      </c>
      <c r="L6" s="176" t="s">
        <v>138</v>
      </c>
      <c r="M6" s="176" t="s">
        <v>139</v>
      </c>
      <c r="N6" s="176" t="s">
        <v>140</v>
      </c>
      <c r="O6" s="176" t="s">
        <v>141</v>
      </c>
      <c r="P6" s="176" t="s">
        <v>142</v>
      </c>
      <c r="Q6" s="176" t="s">
        <v>143</v>
      </c>
      <c r="R6" s="176" t="s">
        <v>144</v>
      </c>
      <c r="S6" s="176" t="s">
        <v>145</v>
      </c>
      <c r="T6" s="176" t="s">
        <v>146</v>
      </c>
      <c r="U6" s="176" t="s">
        <v>147</v>
      </c>
      <c r="V6" s="176" t="s">
        <v>148</v>
      </c>
    </row>
    <row r="7" spans="1:60">
      <c r="A7" s="177" t="s">
        <v>149</v>
      </c>
      <c r="B7" s="179" t="s">
        <v>73</v>
      </c>
      <c r="C7" s="180" t="s">
        <v>75</v>
      </c>
      <c r="D7" s="181"/>
      <c r="E7" s="187"/>
      <c r="F7" s="192"/>
      <c r="G7" s="192">
        <f>SUMIF(AG8:AG10,"&lt;&gt;NOR",G8:G10)</f>
        <v>0</v>
      </c>
      <c r="H7" s="192"/>
      <c r="I7" s="192">
        <f>SUM(I8:I10)</f>
        <v>0</v>
      </c>
      <c r="J7" s="192"/>
      <c r="K7" s="192">
        <f>SUM(K8:K10)</f>
        <v>0</v>
      </c>
      <c r="L7" s="192"/>
      <c r="M7" s="192">
        <f>SUM(M8:M10)</f>
        <v>0</v>
      </c>
      <c r="N7" s="192"/>
      <c r="O7" s="192">
        <f>SUM(O8:O10)</f>
        <v>0</v>
      </c>
      <c r="P7" s="192"/>
      <c r="Q7" s="192">
        <f>SUM(Q8:Q10)</f>
        <v>0</v>
      </c>
      <c r="R7" s="192"/>
      <c r="S7" s="192"/>
      <c r="T7" s="192"/>
      <c r="U7" s="193">
        <f>SUM(U8:U10)</f>
        <v>0</v>
      </c>
      <c r="V7" s="192"/>
      <c r="AG7" t="s">
        <v>150</v>
      </c>
    </row>
    <row r="8" spans="1:60" outlineLevel="1">
      <c r="A8" s="172">
        <v>1</v>
      </c>
      <c r="B8" s="182" t="s">
        <v>151</v>
      </c>
      <c r="C8" s="211" t="s">
        <v>152</v>
      </c>
      <c r="D8" s="184" t="s">
        <v>153</v>
      </c>
      <c r="E8" s="188">
        <v>1</v>
      </c>
      <c r="F8" s="194"/>
      <c r="G8" s="195">
        <f>ROUND(E8*F8,2)</f>
        <v>0</v>
      </c>
      <c r="H8" s="194"/>
      <c r="I8" s="195">
        <f>ROUND(E8*H8,2)</f>
        <v>0</v>
      </c>
      <c r="J8" s="194"/>
      <c r="K8" s="195">
        <f>ROUND(E8*J8,2)</f>
        <v>0</v>
      </c>
      <c r="L8" s="195">
        <v>15</v>
      </c>
      <c r="M8" s="195">
        <f>G8*(1+L8/100)</f>
        <v>0</v>
      </c>
      <c r="N8" s="195">
        <v>0</v>
      </c>
      <c r="O8" s="195">
        <f>ROUND(E8*N8,2)</f>
        <v>0</v>
      </c>
      <c r="P8" s="195">
        <v>0</v>
      </c>
      <c r="Q8" s="195">
        <f>ROUND(E8*P8,2)</f>
        <v>0</v>
      </c>
      <c r="R8" s="195"/>
      <c r="S8" s="195" t="s">
        <v>154</v>
      </c>
      <c r="T8" s="195">
        <v>0</v>
      </c>
      <c r="U8" s="196">
        <f>ROUND(E8*T8,2)</f>
        <v>0</v>
      </c>
      <c r="V8" s="195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 t="s">
        <v>155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>
      <c r="A9" s="172">
        <v>2</v>
      </c>
      <c r="B9" s="182" t="s">
        <v>156</v>
      </c>
      <c r="C9" s="211" t="s">
        <v>157</v>
      </c>
      <c r="D9" s="184" t="s">
        <v>153</v>
      </c>
      <c r="E9" s="188">
        <v>1</v>
      </c>
      <c r="F9" s="194"/>
      <c r="G9" s="195">
        <f>ROUND(E9*F9,2)</f>
        <v>0</v>
      </c>
      <c r="H9" s="194"/>
      <c r="I9" s="195">
        <f>ROUND(E9*H9,2)</f>
        <v>0</v>
      </c>
      <c r="J9" s="194"/>
      <c r="K9" s="195">
        <f>ROUND(E9*J9,2)</f>
        <v>0</v>
      </c>
      <c r="L9" s="195">
        <v>15</v>
      </c>
      <c r="M9" s="195">
        <f>G9*(1+L9/100)</f>
        <v>0</v>
      </c>
      <c r="N9" s="195">
        <v>0</v>
      </c>
      <c r="O9" s="195">
        <f>ROUND(E9*N9,2)</f>
        <v>0</v>
      </c>
      <c r="P9" s="195">
        <v>0</v>
      </c>
      <c r="Q9" s="195">
        <f>ROUND(E9*P9,2)</f>
        <v>0</v>
      </c>
      <c r="R9" s="195"/>
      <c r="S9" s="195" t="s">
        <v>154</v>
      </c>
      <c r="T9" s="195">
        <v>0</v>
      </c>
      <c r="U9" s="196">
        <f>ROUND(E9*T9,2)</f>
        <v>0</v>
      </c>
      <c r="V9" s="195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 t="s">
        <v>155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outlineLevel="1">
      <c r="A10" s="172">
        <v>3</v>
      </c>
      <c r="B10" s="182" t="s">
        <v>158</v>
      </c>
      <c r="C10" s="211" t="s">
        <v>159</v>
      </c>
      <c r="D10" s="184" t="s">
        <v>153</v>
      </c>
      <c r="E10" s="188">
        <v>1</v>
      </c>
      <c r="F10" s="194"/>
      <c r="G10" s="195">
        <f>ROUND(E10*F10,2)</f>
        <v>0</v>
      </c>
      <c r="H10" s="194"/>
      <c r="I10" s="195">
        <f>ROUND(E10*H10,2)</f>
        <v>0</v>
      </c>
      <c r="J10" s="194"/>
      <c r="K10" s="195">
        <f>ROUND(E10*J10,2)</f>
        <v>0</v>
      </c>
      <c r="L10" s="195">
        <v>15</v>
      </c>
      <c r="M10" s="195">
        <f>G10*(1+L10/100)</f>
        <v>0</v>
      </c>
      <c r="N10" s="195">
        <v>0</v>
      </c>
      <c r="O10" s="195">
        <f>ROUND(E10*N10,2)</f>
        <v>0</v>
      </c>
      <c r="P10" s="195">
        <v>0</v>
      </c>
      <c r="Q10" s="195">
        <f>ROUND(E10*P10,2)</f>
        <v>0</v>
      </c>
      <c r="R10" s="195"/>
      <c r="S10" s="195" t="s">
        <v>154</v>
      </c>
      <c r="T10" s="195">
        <v>0</v>
      </c>
      <c r="U10" s="196">
        <f>ROUND(E10*T10,2)</f>
        <v>0</v>
      </c>
      <c r="V10" s="195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 t="s">
        <v>155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>
      <c r="A11" s="178" t="s">
        <v>149</v>
      </c>
      <c r="B11" s="183" t="s">
        <v>57</v>
      </c>
      <c r="C11" s="212" t="s">
        <v>76</v>
      </c>
      <c r="D11" s="185"/>
      <c r="E11" s="189"/>
      <c r="F11" s="197"/>
      <c r="G11" s="197">
        <f>SUMIF(AG12:AG27,"&lt;&gt;NOR",G12:G27)</f>
        <v>0</v>
      </c>
      <c r="H11" s="197"/>
      <c r="I11" s="197">
        <f>SUM(I12:I27)</f>
        <v>0</v>
      </c>
      <c r="J11" s="197"/>
      <c r="K11" s="197">
        <f>SUM(K12:K27)</f>
        <v>0</v>
      </c>
      <c r="L11" s="197"/>
      <c r="M11" s="197">
        <f>SUM(M12:M27)</f>
        <v>0</v>
      </c>
      <c r="N11" s="197"/>
      <c r="O11" s="197">
        <f>SUM(O12:O27)</f>
        <v>1.85</v>
      </c>
      <c r="P11" s="197"/>
      <c r="Q11" s="197">
        <f>SUM(Q12:Q27)</f>
        <v>0</v>
      </c>
      <c r="R11" s="197"/>
      <c r="S11" s="197"/>
      <c r="T11" s="197"/>
      <c r="U11" s="198">
        <f>SUM(U12:U27)</f>
        <v>68.16</v>
      </c>
      <c r="V11" s="197"/>
      <c r="AG11" t="s">
        <v>150</v>
      </c>
    </row>
    <row r="12" spans="1:60" ht="22.5" outlineLevel="1">
      <c r="A12" s="172">
        <v>4</v>
      </c>
      <c r="B12" s="182" t="s">
        <v>160</v>
      </c>
      <c r="C12" s="211" t="s">
        <v>161</v>
      </c>
      <c r="D12" s="184" t="s">
        <v>162</v>
      </c>
      <c r="E12" s="188">
        <v>9.8890000000000006E-2</v>
      </c>
      <c r="F12" s="194"/>
      <c r="G12" s="195">
        <f>ROUND(E12*F12,2)</f>
        <v>0</v>
      </c>
      <c r="H12" s="194"/>
      <c r="I12" s="195">
        <f>ROUND(E12*H12,2)</f>
        <v>0</v>
      </c>
      <c r="J12" s="194"/>
      <c r="K12" s="195">
        <f>ROUND(E12*J12,2)</f>
        <v>0</v>
      </c>
      <c r="L12" s="195">
        <v>15</v>
      </c>
      <c r="M12" s="195">
        <f>G12*(1+L12/100)</f>
        <v>0</v>
      </c>
      <c r="N12" s="195">
        <v>1.73916</v>
      </c>
      <c r="O12" s="195">
        <f>ROUND(E12*N12,2)</f>
        <v>0.17</v>
      </c>
      <c r="P12" s="195">
        <v>0</v>
      </c>
      <c r="Q12" s="195">
        <f>ROUND(E12*P12,2)</f>
        <v>0</v>
      </c>
      <c r="R12" s="195" t="s">
        <v>163</v>
      </c>
      <c r="S12" s="195" t="s">
        <v>164</v>
      </c>
      <c r="T12" s="195">
        <v>4.8899999999999997</v>
      </c>
      <c r="U12" s="196">
        <f>ROUND(E12*T12,2)</f>
        <v>0.48</v>
      </c>
      <c r="V12" s="195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 t="s">
        <v>165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>
      <c r="A13" s="172"/>
      <c r="B13" s="182"/>
      <c r="C13" s="213" t="s">
        <v>166</v>
      </c>
      <c r="D13" s="186"/>
      <c r="E13" s="190">
        <v>9.8890000000000006E-2</v>
      </c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6"/>
      <c r="V13" s="195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 t="s">
        <v>167</v>
      </c>
      <c r="AH13" s="171">
        <v>0</v>
      </c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ht="22.5" outlineLevel="1">
      <c r="A14" s="172">
        <v>5</v>
      </c>
      <c r="B14" s="182" t="s">
        <v>168</v>
      </c>
      <c r="C14" s="211" t="s">
        <v>169</v>
      </c>
      <c r="D14" s="184" t="s">
        <v>170</v>
      </c>
      <c r="E14" s="188">
        <v>2</v>
      </c>
      <c r="F14" s="194"/>
      <c r="G14" s="195">
        <f>ROUND(E14*F14,2)</f>
        <v>0</v>
      </c>
      <c r="H14" s="194"/>
      <c r="I14" s="195">
        <f>ROUND(E14*H14,2)</f>
        <v>0</v>
      </c>
      <c r="J14" s="194"/>
      <c r="K14" s="195">
        <f>ROUND(E14*J14,2)</f>
        <v>0</v>
      </c>
      <c r="L14" s="195">
        <v>15</v>
      </c>
      <c r="M14" s="195">
        <f>G14*(1+L14/100)</f>
        <v>0</v>
      </c>
      <c r="N14" s="195">
        <v>2.7519999999999999E-2</v>
      </c>
      <c r="O14" s="195">
        <f>ROUND(E14*N14,2)</f>
        <v>0.06</v>
      </c>
      <c r="P14" s="195">
        <v>0</v>
      </c>
      <c r="Q14" s="195">
        <f>ROUND(E14*P14,2)</f>
        <v>0</v>
      </c>
      <c r="R14" s="195" t="s">
        <v>171</v>
      </c>
      <c r="S14" s="195" t="s">
        <v>164</v>
      </c>
      <c r="T14" s="195">
        <v>0.24199999999999999</v>
      </c>
      <c r="U14" s="196">
        <f>ROUND(E14*T14,2)</f>
        <v>0.48</v>
      </c>
      <c r="V14" s="195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 t="s">
        <v>165</v>
      </c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outlineLevel="1">
      <c r="A15" s="172">
        <v>6</v>
      </c>
      <c r="B15" s="182" t="s">
        <v>172</v>
      </c>
      <c r="C15" s="211" t="s">
        <v>173</v>
      </c>
      <c r="D15" s="184" t="s">
        <v>174</v>
      </c>
      <c r="E15" s="188">
        <v>12.0913</v>
      </c>
      <c r="F15" s="194"/>
      <c r="G15" s="195">
        <f>ROUND(E15*F15,2)</f>
        <v>0</v>
      </c>
      <c r="H15" s="194"/>
      <c r="I15" s="195">
        <f>ROUND(E15*H15,2)</f>
        <v>0</v>
      </c>
      <c r="J15" s="194"/>
      <c r="K15" s="195">
        <f>ROUND(E15*J15,2)</f>
        <v>0</v>
      </c>
      <c r="L15" s="195">
        <v>15</v>
      </c>
      <c r="M15" s="195">
        <f>G15*(1+L15/100)</f>
        <v>0</v>
      </c>
      <c r="N15" s="195">
        <v>5.2510000000000001E-2</v>
      </c>
      <c r="O15" s="195">
        <f>ROUND(E15*N15,2)</f>
        <v>0.63</v>
      </c>
      <c r="P15" s="195">
        <v>0</v>
      </c>
      <c r="Q15" s="195">
        <f>ROUND(E15*P15,2)</f>
        <v>0</v>
      </c>
      <c r="R15" s="195" t="s">
        <v>171</v>
      </c>
      <c r="S15" s="195" t="s">
        <v>164</v>
      </c>
      <c r="T15" s="195">
        <v>0.52915000000000001</v>
      </c>
      <c r="U15" s="196">
        <f>ROUND(E15*T15,2)</f>
        <v>6.4</v>
      </c>
      <c r="V15" s="195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 t="s">
        <v>165</v>
      </c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 outlineLevel="1">
      <c r="A16" s="172"/>
      <c r="B16" s="182"/>
      <c r="C16" s="213" t="s">
        <v>175</v>
      </c>
      <c r="D16" s="186"/>
      <c r="E16" s="190">
        <v>14.6523</v>
      </c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6"/>
      <c r="V16" s="195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 t="s">
        <v>167</v>
      </c>
      <c r="AH16" s="171"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outlineLevel="1">
      <c r="A17" s="172"/>
      <c r="B17" s="182"/>
      <c r="C17" s="213" t="s">
        <v>176</v>
      </c>
      <c r="D17" s="186"/>
      <c r="E17" s="190">
        <v>-2.5609999999999999</v>
      </c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6"/>
      <c r="V17" s="195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 t="s">
        <v>167</v>
      </c>
      <c r="AH17" s="171"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>
      <c r="A18" s="172">
        <v>7</v>
      </c>
      <c r="B18" s="182" t="s">
        <v>177</v>
      </c>
      <c r="C18" s="211" t="s">
        <v>178</v>
      </c>
      <c r="D18" s="184" t="s">
        <v>179</v>
      </c>
      <c r="E18" s="188">
        <v>10.14</v>
      </c>
      <c r="F18" s="194"/>
      <c r="G18" s="195">
        <f>ROUND(E18*F18,2)</f>
        <v>0</v>
      </c>
      <c r="H18" s="194"/>
      <c r="I18" s="195">
        <f>ROUND(E18*H18,2)</f>
        <v>0</v>
      </c>
      <c r="J18" s="194"/>
      <c r="K18" s="195">
        <f>ROUND(E18*J18,2)</f>
        <v>0</v>
      </c>
      <c r="L18" s="195">
        <v>15</v>
      </c>
      <c r="M18" s="195">
        <f>G18*(1+L18/100)</f>
        <v>0</v>
      </c>
      <c r="N18" s="195">
        <v>1.0200000000000001E-3</v>
      </c>
      <c r="O18" s="195">
        <f>ROUND(E18*N18,2)</f>
        <v>0.01</v>
      </c>
      <c r="P18" s="195">
        <v>0</v>
      </c>
      <c r="Q18" s="195">
        <f>ROUND(E18*P18,2)</f>
        <v>0</v>
      </c>
      <c r="R18" s="195" t="s">
        <v>171</v>
      </c>
      <c r="S18" s="195" t="s">
        <v>164</v>
      </c>
      <c r="T18" s="195">
        <v>0.36</v>
      </c>
      <c r="U18" s="196">
        <f>ROUND(E18*T18,2)</f>
        <v>3.65</v>
      </c>
      <c r="V18" s="195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 t="s">
        <v>165</v>
      </c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>
      <c r="A19" s="172"/>
      <c r="B19" s="182"/>
      <c r="C19" s="213" t="s">
        <v>180</v>
      </c>
      <c r="D19" s="186"/>
      <c r="E19" s="190">
        <v>10.14</v>
      </c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6"/>
      <c r="V19" s="195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 t="s">
        <v>167</v>
      </c>
      <c r="AH19" s="171"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>
      <c r="A20" s="172">
        <v>8</v>
      </c>
      <c r="B20" s="182" t="s">
        <v>181</v>
      </c>
      <c r="C20" s="211" t="s">
        <v>182</v>
      </c>
      <c r="D20" s="184" t="s">
        <v>174</v>
      </c>
      <c r="E20" s="188">
        <v>1.08</v>
      </c>
      <c r="F20" s="194"/>
      <c r="G20" s="195">
        <f>ROUND(E20*F20,2)</f>
        <v>0</v>
      </c>
      <c r="H20" s="194"/>
      <c r="I20" s="195">
        <f>ROUND(E20*H20,2)</f>
        <v>0</v>
      </c>
      <c r="J20" s="194"/>
      <c r="K20" s="195">
        <f>ROUND(E20*J20,2)</f>
        <v>0</v>
      </c>
      <c r="L20" s="195">
        <v>15</v>
      </c>
      <c r="M20" s="195">
        <f>G20*(1+L20/100)</f>
        <v>0</v>
      </c>
      <c r="N20" s="195">
        <v>7.7579999999999996E-2</v>
      </c>
      <c r="O20" s="195">
        <f>ROUND(E20*N20,2)</f>
        <v>0.08</v>
      </c>
      <c r="P20" s="195">
        <v>0</v>
      </c>
      <c r="Q20" s="195">
        <f>ROUND(E20*P20,2)</f>
        <v>0</v>
      </c>
      <c r="R20" s="195" t="s">
        <v>171</v>
      </c>
      <c r="S20" s="195" t="s">
        <v>164</v>
      </c>
      <c r="T20" s="195">
        <v>0.81899999999999995</v>
      </c>
      <c r="U20" s="196">
        <f>ROUND(E20*T20,2)</f>
        <v>0.88</v>
      </c>
      <c r="V20" s="195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 t="s">
        <v>165</v>
      </c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>
      <c r="A21" s="172"/>
      <c r="B21" s="182"/>
      <c r="C21" s="213" t="s">
        <v>183</v>
      </c>
      <c r="D21" s="186"/>
      <c r="E21" s="190">
        <v>1.08</v>
      </c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6"/>
      <c r="V21" s="195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 t="s">
        <v>167</v>
      </c>
      <c r="AH21" s="171"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ht="22.5" outlineLevel="1">
      <c r="A22" s="172">
        <v>9</v>
      </c>
      <c r="B22" s="182" t="s">
        <v>184</v>
      </c>
      <c r="C22" s="211" t="s">
        <v>185</v>
      </c>
      <c r="D22" s="184" t="s">
        <v>174</v>
      </c>
      <c r="E22" s="188">
        <v>44.12</v>
      </c>
      <c r="F22" s="194"/>
      <c r="G22" s="195">
        <f>ROUND(E22*F22,2)</f>
        <v>0</v>
      </c>
      <c r="H22" s="194"/>
      <c r="I22" s="195">
        <f>ROUND(E22*H22,2)</f>
        <v>0</v>
      </c>
      <c r="J22" s="194"/>
      <c r="K22" s="195">
        <f>ROUND(E22*J22,2)</f>
        <v>0</v>
      </c>
      <c r="L22" s="195">
        <v>15</v>
      </c>
      <c r="M22" s="195">
        <f>G22*(1+L22/100)</f>
        <v>0</v>
      </c>
      <c r="N22" s="195">
        <v>1.8599999999999998E-2</v>
      </c>
      <c r="O22" s="195">
        <f>ROUND(E22*N22,2)</f>
        <v>0.82</v>
      </c>
      <c r="P22" s="195">
        <v>0</v>
      </c>
      <c r="Q22" s="195">
        <f>ROUND(E22*P22,2)</f>
        <v>0</v>
      </c>
      <c r="R22" s="195" t="s">
        <v>171</v>
      </c>
      <c r="S22" s="195" t="s">
        <v>164</v>
      </c>
      <c r="T22" s="195">
        <v>1.0109999999999999</v>
      </c>
      <c r="U22" s="196">
        <f>ROUND(E22*T22,2)</f>
        <v>44.61</v>
      </c>
      <c r="V22" s="195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 t="s">
        <v>165</v>
      </c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outlineLevel="1">
      <c r="A23" s="172"/>
      <c r="B23" s="182"/>
      <c r="C23" s="213" t="s">
        <v>186</v>
      </c>
      <c r="D23" s="186"/>
      <c r="E23" s="190">
        <v>44.12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6"/>
      <c r="V23" s="195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 t="s">
        <v>167</v>
      </c>
      <c r="AH23" s="171"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ht="22.5" outlineLevel="1">
      <c r="A24" s="172">
        <v>10</v>
      </c>
      <c r="B24" s="182" t="s">
        <v>187</v>
      </c>
      <c r="C24" s="211" t="s">
        <v>188</v>
      </c>
      <c r="D24" s="184" t="s">
        <v>174</v>
      </c>
      <c r="E24" s="188">
        <v>4.2</v>
      </c>
      <c r="F24" s="194"/>
      <c r="G24" s="195">
        <f>ROUND(E24*F24,2)</f>
        <v>0</v>
      </c>
      <c r="H24" s="194"/>
      <c r="I24" s="195">
        <f>ROUND(E24*H24,2)</f>
        <v>0</v>
      </c>
      <c r="J24" s="194"/>
      <c r="K24" s="195">
        <f>ROUND(E24*J24,2)</f>
        <v>0</v>
      </c>
      <c r="L24" s="195">
        <v>15</v>
      </c>
      <c r="M24" s="195">
        <f>G24*(1+L24/100)</f>
        <v>0</v>
      </c>
      <c r="N24" s="195">
        <v>1.8599999999999998E-2</v>
      </c>
      <c r="O24" s="195">
        <f>ROUND(E24*N24,2)</f>
        <v>0.08</v>
      </c>
      <c r="P24" s="195">
        <v>0</v>
      </c>
      <c r="Q24" s="195">
        <f>ROUND(E24*P24,2)</f>
        <v>0</v>
      </c>
      <c r="R24" s="195" t="s">
        <v>171</v>
      </c>
      <c r="S24" s="195" t="s">
        <v>164</v>
      </c>
      <c r="T24" s="195">
        <v>1.0109999999999999</v>
      </c>
      <c r="U24" s="196">
        <f>ROUND(E24*T24,2)</f>
        <v>4.25</v>
      </c>
      <c r="V24" s="195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 t="s">
        <v>165</v>
      </c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>
      <c r="A25" s="172"/>
      <c r="B25" s="182"/>
      <c r="C25" s="213" t="s">
        <v>189</v>
      </c>
      <c r="D25" s="186"/>
      <c r="E25" s="190">
        <v>4.2</v>
      </c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6"/>
      <c r="V25" s="195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 t="s">
        <v>167</v>
      </c>
      <c r="AH25" s="171"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>
      <c r="A26" s="172">
        <v>11</v>
      </c>
      <c r="B26" s="182" t="s">
        <v>190</v>
      </c>
      <c r="C26" s="211" t="s">
        <v>191</v>
      </c>
      <c r="D26" s="184" t="s">
        <v>174</v>
      </c>
      <c r="E26" s="188">
        <v>12.78</v>
      </c>
      <c r="F26" s="194"/>
      <c r="G26" s="195">
        <f>ROUND(E26*F26,2)</f>
        <v>0</v>
      </c>
      <c r="H26" s="194"/>
      <c r="I26" s="195">
        <f>ROUND(E26*H26,2)</f>
        <v>0</v>
      </c>
      <c r="J26" s="194"/>
      <c r="K26" s="195">
        <f>ROUND(E26*J26,2)</f>
        <v>0</v>
      </c>
      <c r="L26" s="195">
        <v>15</v>
      </c>
      <c r="M26" s="195">
        <f>G26*(1+L26/100)</f>
        <v>0</v>
      </c>
      <c r="N26" s="195">
        <v>0</v>
      </c>
      <c r="O26" s="195">
        <f>ROUND(E26*N26,2)</f>
        <v>0</v>
      </c>
      <c r="P26" s="195">
        <v>0</v>
      </c>
      <c r="Q26" s="195">
        <f>ROUND(E26*P26,2)</f>
        <v>0</v>
      </c>
      <c r="R26" s="195" t="s">
        <v>171</v>
      </c>
      <c r="S26" s="195" t="s">
        <v>164</v>
      </c>
      <c r="T26" s="195">
        <v>0.57999999999999996</v>
      </c>
      <c r="U26" s="196">
        <f>ROUND(E26*T26,2)</f>
        <v>7.41</v>
      </c>
      <c r="V26" s="195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 t="s">
        <v>165</v>
      </c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outlineLevel="1">
      <c r="A27" s="172"/>
      <c r="B27" s="182"/>
      <c r="C27" s="213" t="s">
        <v>192</v>
      </c>
      <c r="D27" s="186"/>
      <c r="E27" s="190">
        <v>12.78</v>
      </c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6"/>
      <c r="V27" s="195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 t="s">
        <v>167</v>
      </c>
      <c r="AH27" s="171">
        <v>0</v>
      </c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>
      <c r="A28" s="178" t="s">
        <v>149</v>
      </c>
      <c r="B28" s="183" t="s">
        <v>77</v>
      </c>
      <c r="C28" s="212" t="s">
        <v>78</v>
      </c>
      <c r="D28" s="185"/>
      <c r="E28" s="189"/>
      <c r="F28" s="197"/>
      <c r="G28" s="197">
        <f>SUMIF(AG29:AG47,"&lt;&gt;NOR",G29:G47)</f>
        <v>0</v>
      </c>
      <c r="H28" s="197"/>
      <c r="I28" s="197">
        <f>SUM(I29:I47)</f>
        <v>0</v>
      </c>
      <c r="J28" s="197"/>
      <c r="K28" s="197">
        <f>SUM(K29:K47)</f>
        <v>0</v>
      </c>
      <c r="L28" s="197"/>
      <c r="M28" s="197">
        <f>SUM(M29:M47)</f>
        <v>0</v>
      </c>
      <c r="N28" s="197"/>
      <c r="O28" s="197">
        <f>SUM(O29:O47)</f>
        <v>4.72</v>
      </c>
      <c r="P28" s="197"/>
      <c r="Q28" s="197">
        <f>SUM(Q29:Q47)</f>
        <v>0</v>
      </c>
      <c r="R28" s="197"/>
      <c r="S28" s="197"/>
      <c r="T28" s="197"/>
      <c r="U28" s="198">
        <f>SUM(U29:U47)</f>
        <v>165.7</v>
      </c>
      <c r="V28" s="197"/>
      <c r="AG28" t="s">
        <v>150</v>
      </c>
    </row>
    <row r="29" spans="1:60" outlineLevel="1">
      <c r="A29" s="172">
        <v>12</v>
      </c>
      <c r="B29" s="182" t="s">
        <v>193</v>
      </c>
      <c r="C29" s="211" t="s">
        <v>194</v>
      </c>
      <c r="D29" s="184" t="s">
        <v>174</v>
      </c>
      <c r="E29" s="188">
        <v>47.387700000000002</v>
      </c>
      <c r="F29" s="194"/>
      <c r="G29" s="195">
        <f>ROUND(E29*F29,2)</f>
        <v>0</v>
      </c>
      <c r="H29" s="194"/>
      <c r="I29" s="195">
        <f>ROUND(E29*H29,2)</f>
        <v>0</v>
      </c>
      <c r="J29" s="194"/>
      <c r="K29" s="195">
        <f>ROUND(E29*J29,2)</f>
        <v>0</v>
      </c>
      <c r="L29" s="195">
        <v>15</v>
      </c>
      <c r="M29" s="195">
        <f>G29*(1+L29/100)</f>
        <v>0</v>
      </c>
      <c r="N29" s="195">
        <v>2.5999999999999999E-2</v>
      </c>
      <c r="O29" s="195">
        <f>ROUND(E29*N29,2)</f>
        <v>1.23</v>
      </c>
      <c r="P29" s="195">
        <v>0</v>
      </c>
      <c r="Q29" s="195">
        <f>ROUND(E29*P29,2)</f>
        <v>0</v>
      </c>
      <c r="R29" s="195" t="s">
        <v>171</v>
      </c>
      <c r="S29" s="195" t="s">
        <v>164</v>
      </c>
      <c r="T29" s="195">
        <v>0.42</v>
      </c>
      <c r="U29" s="196">
        <f>ROUND(E29*T29,2)</f>
        <v>19.899999999999999</v>
      </c>
      <c r="V29" s="195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 t="s">
        <v>165</v>
      </c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outlineLevel="1">
      <c r="A30" s="172"/>
      <c r="B30" s="182"/>
      <c r="C30" s="213" t="s">
        <v>195</v>
      </c>
      <c r="D30" s="186"/>
      <c r="E30" s="190">
        <v>47.387700000000002</v>
      </c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6"/>
      <c r="V30" s="195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 t="s">
        <v>167</v>
      </c>
      <c r="AH30" s="171">
        <v>5</v>
      </c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outlineLevel="1">
      <c r="A31" s="172">
        <v>13</v>
      </c>
      <c r="B31" s="182" t="s">
        <v>196</v>
      </c>
      <c r="C31" s="211" t="s">
        <v>197</v>
      </c>
      <c r="D31" s="184" t="s">
        <v>174</v>
      </c>
      <c r="E31" s="188">
        <v>148.29239999999999</v>
      </c>
      <c r="F31" s="194"/>
      <c r="G31" s="195">
        <f>ROUND(E31*F31,2)</f>
        <v>0</v>
      </c>
      <c r="H31" s="194"/>
      <c r="I31" s="195">
        <f>ROUND(E31*H31,2)</f>
        <v>0</v>
      </c>
      <c r="J31" s="194"/>
      <c r="K31" s="195">
        <f>ROUND(E31*J31,2)</f>
        <v>0</v>
      </c>
      <c r="L31" s="195">
        <v>15</v>
      </c>
      <c r="M31" s="195">
        <f>G31*(1+L31/100)</f>
        <v>0</v>
      </c>
      <c r="N31" s="195">
        <v>3.8E-3</v>
      </c>
      <c r="O31" s="195">
        <f>ROUND(E31*N31,2)</f>
        <v>0.56000000000000005</v>
      </c>
      <c r="P31" s="195">
        <v>0</v>
      </c>
      <c r="Q31" s="195">
        <f>ROUND(E31*P31,2)</f>
        <v>0</v>
      </c>
      <c r="R31" s="195" t="s">
        <v>171</v>
      </c>
      <c r="S31" s="195" t="s">
        <v>164</v>
      </c>
      <c r="T31" s="195">
        <v>0.28499999999999998</v>
      </c>
      <c r="U31" s="196">
        <f>ROUND(E31*T31,2)</f>
        <v>42.26</v>
      </c>
      <c r="V31" s="195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 t="s">
        <v>165</v>
      </c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ht="22.5" outlineLevel="1">
      <c r="A32" s="172"/>
      <c r="B32" s="182"/>
      <c r="C32" s="213" t="s">
        <v>198</v>
      </c>
      <c r="D32" s="186"/>
      <c r="E32" s="190">
        <v>30.1372</v>
      </c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6"/>
      <c r="V32" s="195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 t="s">
        <v>167</v>
      </c>
      <c r="AH32" s="171">
        <v>0</v>
      </c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outlineLevel="1">
      <c r="A33" s="172"/>
      <c r="B33" s="182"/>
      <c r="C33" s="213" t="s">
        <v>199</v>
      </c>
      <c r="D33" s="186"/>
      <c r="E33" s="190">
        <v>5.4059999999999997</v>
      </c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6"/>
      <c r="V33" s="195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 t="s">
        <v>167</v>
      </c>
      <c r="AH33" s="171">
        <v>0</v>
      </c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outlineLevel="1">
      <c r="A34" s="172"/>
      <c r="B34" s="182"/>
      <c r="C34" s="213" t="s">
        <v>200</v>
      </c>
      <c r="D34" s="186"/>
      <c r="E34" s="190">
        <v>57.856000000000002</v>
      </c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6"/>
      <c r="V34" s="195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 t="s">
        <v>167</v>
      </c>
      <c r="AH34" s="171">
        <v>0</v>
      </c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outlineLevel="1">
      <c r="A35" s="172"/>
      <c r="B35" s="182"/>
      <c r="C35" s="213" t="s">
        <v>201</v>
      </c>
      <c r="D35" s="186"/>
      <c r="E35" s="190">
        <v>47.755200000000002</v>
      </c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6"/>
      <c r="V35" s="195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 t="s">
        <v>167</v>
      </c>
      <c r="AH35" s="171">
        <v>0</v>
      </c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outlineLevel="1">
      <c r="A36" s="172"/>
      <c r="B36" s="182"/>
      <c r="C36" s="213" t="s">
        <v>202</v>
      </c>
      <c r="D36" s="186"/>
      <c r="E36" s="190">
        <v>7.1379999999999999</v>
      </c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6"/>
      <c r="V36" s="195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 t="s">
        <v>167</v>
      </c>
      <c r="AH36" s="171">
        <v>0</v>
      </c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outlineLevel="1">
      <c r="A37" s="172">
        <v>14</v>
      </c>
      <c r="B37" s="182" t="s">
        <v>203</v>
      </c>
      <c r="C37" s="211" t="s">
        <v>204</v>
      </c>
      <c r="D37" s="184" t="s">
        <v>174</v>
      </c>
      <c r="E37" s="188">
        <v>148.29239999999999</v>
      </c>
      <c r="F37" s="194"/>
      <c r="G37" s="195">
        <f>ROUND(E37*F37,2)</f>
        <v>0</v>
      </c>
      <c r="H37" s="194"/>
      <c r="I37" s="195">
        <f>ROUND(E37*H37,2)</f>
        <v>0</v>
      </c>
      <c r="J37" s="194"/>
      <c r="K37" s="195">
        <f>ROUND(E37*J37,2)</f>
        <v>0</v>
      </c>
      <c r="L37" s="195">
        <v>15</v>
      </c>
      <c r="M37" s="195">
        <f>G37*(1+L37/100)</f>
        <v>0</v>
      </c>
      <c r="N37" s="195">
        <v>3.2000000000000003E-4</v>
      </c>
      <c r="O37" s="195">
        <f>ROUND(E37*N37,2)</f>
        <v>0.05</v>
      </c>
      <c r="P37" s="195">
        <v>0</v>
      </c>
      <c r="Q37" s="195">
        <f>ROUND(E37*P37,2)</f>
        <v>0</v>
      </c>
      <c r="R37" s="195" t="s">
        <v>171</v>
      </c>
      <c r="S37" s="195" t="s">
        <v>164</v>
      </c>
      <c r="T37" s="195">
        <v>7.0000000000000007E-2</v>
      </c>
      <c r="U37" s="196">
        <f>ROUND(E37*T37,2)</f>
        <v>10.38</v>
      </c>
      <c r="V37" s="195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 t="s">
        <v>165</v>
      </c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>
      <c r="A38" s="172"/>
      <c r="B38" s="182"/>
      <c r="C38" s="213" t="s">
        <v>205</v>
      </c>
      <c r="D38" s="186"/>
      <c r="E38" s="190">
        <v>148.29239999999999</v>
      </c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6"/>
      <c r="V38" s="195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 t="s">
        <v>167</v>
      </c>
      <c r="AH38" s="171">
        <v>5</v>
      </c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ht="22.5" outlineLevel="1">
      <c r="A39" s="172">
        <v>15</v>
      </c>
      <c r="B39" s="182" t="s">
        <v>206</v>
      </c>
      <c r="C39" s="211" t="s">
        <v>207</v>
      </c>
      <c r="D39" s="184" t="s">
        <v>170</v>
      </c>
      <c r="E39" s="188">
        <v>4</v>
      </c>
      <c r="F39" s="194"/>
      <c r="G39" s="195">
        <f>ROUND(E39*F39,2)</f>
        <v>0</v>
      </c>
      <c r="H39" s="194"/>
      <c r="I39" s="195">
        <f>ROUND(E39*H39,2)</f>
        <v>0</v>
      </c>
      <c r="J39" s="194"/>
      <c r="K39" s="195">
        <f>ROUND(E39*J39,2)</f>
        <v>0</v>
      </c>
      <c r="L39" s="195">
        <v>15</v>
      </c>
      <c r="M39" s="195">
        <f>G39*(1+L39/100)</f>
        <v>0</v>
      </c>
      <c r="N39" s="195">
        <v>3.5619999999999999E-2</v>
      </c>
      <c r="O39" s="195">
        <f>ROUND(E39*N39,2)</f>
        <v>0.14000000000000001</v>
      </c>
      <c r="P39" s="195">
        <v>0</v>
      </c>
      <c r="Q39" s="195">
        <f>ROUND(E39*P39,2)</f>
        <v>0</v>
      </c>
      <c r="R39" s="195" t="s">
        <v>163</v>
      </c>
      <c r="S39" s="195" t="s">
        <v>164</v>
      </c>
      <c r="T39" s="195">
        <v>0.88292999999999999</v>
      </c>
      <c r="U39" s="196">
        <f>ROUND(E39*T39,2)</f>
        <v>3.53</v>
      </c>
      <c r="V39" s="195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 t="s">
        <v>165</v>
      </c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>
      <c r="A40" s="172">
        <v>16</v>
      </c>
      <c r="B40" s="182" t="s">
        <v>208</v>
      </c>
      <c r="C40" s="211" t="s">
        <v>209</v>
      </c>
      <c r="D40" s="184" t="s">
        <v>174</v>
      </c>
      <c r="E40" s="188">
        <v>108.9752</v>
      </c>
      <c r="F40" s="194"/>
      <c r="G40" s="195">
        <f>ROUND(E40*F40,2)</f>
        <v>0</v>
      </c>
      <c r="H40" s="194"/>
      <c r="I40" s="195">
        <f>ROUND(E40*H40,2)</f>
        <v>0</v>
      </c>
      <c r="J40" s="194"/>
      <c r="K40" s="195">
        <f>ROUND(E40*J40,2)</f>
        <v>0</v>
      </c>
      <c r="L40" s="195">
        <v>15</v>
      </c>
      <c r="M40" s="195">
        <f>G40*(1+L40/100)</f>
        <v>0</v>
      </c>
      <c r="N40" s="195">
        <v>1.554E-2</v>
      </c>
      <c r="O40" s="195">
        <f>ROUND(E40*N40,2)</f>
        <v>1.69</v>
      </c>
      <c r="P40" s="195">
        <v>0</v>
      </c>
      <c r="Q40" s="195">
        <f>ROUND(E40*P40,2)</f>
        <v>0</v>
      </c>
      <c r="R40" s="195" t="s">
        <v>163</v>
      </c>
      <c r="S40" s="195" t="s">
        <v>164</v>
      </c>
      <c r="T40" s="195">
        <v>0.23580000000000001</v>
      </c>
      <c r="U40" s="196">
        <f>ROUND(E40*T40,2)</f>
        <v>25.7</v>
      </c>
      <c r="V40" s="195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 t="s">
        <v>210</v>
      </c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outlineLevel="1">
      <c r="A41" s="172"/>
      <c r="B41" s="182"/>
      <c r="C41" s="213" t="s">
        <v>211</v>
      </c>
      <c r="D41" s="186"/>
      <c r="E41" s="190">
        <v>108.9752</v>
      </c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6"/>
      <c r="V41" s="195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 t="s">
        <v>167</v>
      </c>
      <c r="AH41" s="171">
        <v>5</v>
      </c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outlineLevel="1">
      <c r="A42" s="172">
        <v>17</v>
      </c>
      <c r="B42" s="182" t="s">
        <v>212</v>
      </c>
      <c r="C42" s="211" t="s">
        <v>213</v>
      </c>
      <c r="D42" s="184" t="s">
        <v>174</v>
      </c>
      <c r="E42" s="188">
        <v>9.6999999999999993</v>
      </c>
      <c r="F42" s="194"/>
      <c r="G42" s="195">
        <f>ROUND(E42*F42,2)</f>
        <v>0</v>
      </c>
      <c r="H42" s="194"/>
      <c r="I42" s="195">
        <f>ROUND(E42*H42,2)</f>
        <v>0</v>
      </c>
      <c r="J42" s="194"/>
      <c r="K42" s="195">
        <f>ROUND(E42*J42,2)</f>
        <v>0</v>
      </c>
      <c r="L42" s="195">
        <v>15</v>
      </c>
      <c r="M42" s="195">
        <f>G42*(1+L42/100)</f>
        <v>0</v>
      </c>
      <c r="N42" s="195">
        <v>5.2839999999999998E-2</v>
      </c>
      <c r="O42" s="195">
        <f>ROUND(E42*N42,2)</f>
        <v>0.51</v>
      </c>
      <c r="P42" s="195">
        <v>0</v>
      </c>
      <c r="Q42" s="195">
        <f>ROUND(E42*P42,2)</f>
        <v>0</v>
      </c>
      <c r="R42" s="195" t="s">
        <v>163</v>
      </c>
      <c r="S42" s="195" t="s">
        <v>164</v>
      </c>
      <c r="T42" s="195">
        <v>1.0569999999999999</v>
      </c>
      <c r="U42" s="196">
        <f>ROUND(E42*T42,2)</f>
        <v>10.25</v>
      </c>
      <c r="V42" s="195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 t="s">
        <v>165</v>
      </c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>
      <c r="A43" s="172"/>
      <c r="B43" s="182"/>
      <c r="C43" s="213" t="s">
        <v>214</v>
      </c>
      <c r="D43" s="186"/>
      <c r="E43" s="190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6"/>
      <c r="V43" s="195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 t="s">
        <v>167</v>
      </c>
      <c r="AH43" s="171">
        <v>0</v>
      </c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outlineLevel="1">
      <c r="A44" s="172"/>
      <c r="B44" s="182"/>
      <c r="C44" s="213" t="s">
        <v>215</v>
      </c>
      <c r="D44" s="186"/>
      <c r="E44" s="190">
        <v>4.8</v>
      </c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6"/>
      <c r="V44" s="195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 t="s">
        <v>167</v>
      </c>
      <c r="AH44" s="171">
        <v>0</v>
      </c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outlineLevel="1">
      <c r="A45" s="172"/>
      <c r="B45" s="182"/>
      <c r="C45" s="213" t="s">
        <v>216</v>
      </c>
      <c r="D45" s="186"/>
      <c r="E45" s="190">
        <v>4.9000000000000004</v>
      </c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6"/>
      <c r="V45" s="195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 t="s">
        <v>167</v>
      </c>
      <c r="AH45" s="171">
        <v>0</v>
      </c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ht="22.5" outlineLevel="1">
      <c r="A46" s="172">
        <v>18</v>
      </c>
      <c r="B46" s="182" t="s">
        <v>217</v>
      </c>
      <c r="C46" s="211" t="s">
        <v>218</v>
      </c>
      <c r="D46" s="184" t="s">
        <v>174</v>
      </c>
      <c r="E46" s="188">
        <v>148.29239999999999</v>
      </c>
      <c r="F46" s="194"/>
      <c r="G46" s="195">
        <f>ROUND(E46*F46,2)</f>
        <v>0</v>
      </c>
      <c r="H46" s="194"/>
      <c r="I46" s="195">
        <f>ROUND(E46*H46,2)</f>
        <v>0</v>
      </c>
      <c r="J46" s="194"/>
      <c r="K46" s="195">
        <f>ROUND(E46*J46,2)</f>
        <v>0</v>
      </c>
      <c r="L46" s="195">
        <v>15</v>
      </c>
      <c r="M46" s="195">
        <f>G46*(1+L46/100)</f>
        <v>0</v>
      </c>
      <c r="N46" s="195">
        <v>3.6700000000000001E-3</v>
      </c>
      <c r="O46" s="195">
        <f>ROUND(E46*N46,2)</f>
        <v>0.54</v>
      </c>
      <c r="P46" s="195">
        <v>0</v>
      </c>
      <c r="Q46" s="195">
        <f>ROUND(E46*P46,2)</f>
        <v>0</v>
      </c>
      <c r="R46" s="195" t="s">
        <v>171</v>
      </c>
      <c r="S46" s="195" t="s">
        <v>164</v>
      </c>
      <c r="T46" s="195">
        <v>0.36199999999999999</v>
      </c>
      <c r="U46" s="196">
        <f>ROUND(E46*T46,2)</f>
        <v>53.68</v>
      </c>
      <c r="V46" s="195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 t="s">
        <v>165</v>
      </c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 outlineLevel="1">
      <c r="A47" s="172"/>
      <c r="B47" s="182"/>
      <c r="C47" s="213" t="s">
        <v>205</v>
      </c>
      <c r="D47" s="186"/>
      <c r="E47" s="190">
        <v>148.29239999999999</v>
      </c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6"/>
      <c r="V47" s="195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 t="s">
        <v>167</v>
      </c>
      <c r="AH47" s="171">
        <v>5</v>
      </c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>
      <c r="A48" s="178" t="s">
        <v>149</v>
      </c>
      <c r="B48" s="183" t="s">
        <v>79</v>
      </c>
      <c r="C48" s="212" t="s">
        <v>80</v>
      </c>
      <c r="D48" s="185"/>
      <c r="E48" s="189"/>
      <c r="F48" s="197"/>
      <c r="G48" s="197">
        <f>SUMIF(AG49:AG61,"&lt;&gt;NOR",G49:G61)</f>
        <v>0</v>
      </c>
      <c r="H48" s="197"/>
      <c r="I48" s="197">
        <f>SUM(I49:I61)</f>
        <v>0</v>
      </c>
      <c r="J48" s="197"/>
      <c r="K48" s="197">
        <f>SUM(K49:K61)</f>
        <v>0</v>
      </c>
      <c r="L48" s="197"/>
      <c r="M48" s="197">
        <f>SUM(M49:M61)</f>
        <v>0</v>
      </c>
      <c r="N48" s="197"/>
      <c r="O48" s="197">
        <f>SUM(O49:O61)</f>
        <v>0.96000000000000008</v>
      </c>
      <c r="P48" s="197"/>
      <c r="Q48" s="197">
        <f>SUM(Q49:Q61)</f>
        <v>0</v>
      </c>
      <c r="R48" s="197"/>
      <c r="S48" s="197"/>
      <c r="T48" s="197"/>
      <c r="U48" s="198">
        <f>SUM(U49:U61)</f>
        <v>10.969999999999999</v>
      </c>
      <c r="V48" s="197"/>
      <c r="AG48" t="s">
        <v>150</v>
      </c>
    </row>
    <row r="49" spans="1:60" outlineLevel="1">
      <c r="A49" s="172">
        <v>19</v>
      </c>
      <c r="B49" s="182" t="s">
        <v>219</v>
      </c>
      <c r="C49" s="211" t="s">
        <v>220</v>
      </c>
      <c r="D49" s="184" t="s">
        <v>174</v>
      </c>
      <c r="E49" s="188">
        <v>48.86</v>
      </c>
      <c r="F49" s="194"/>
      <c r="G49" s="195">
        <f>ROUND(E49*F49,2)</f>
        <v>0</v>
      </c>
      <c r="H49" s="194"/>
      <c r="I49" s="195">
        <f>ROUND(E49*H49,2)</f>
        <v>0</v>
      </c>
      <c r="J49" s="194"/>
      <c r="K49" s="195">
        <f>ROUND(E49*J49,2)</f>
        <v>0</v>
      </c>
      <c r="L49" s="195">
        <v>15</v>
      </c>
      <c r="M49" s="195">
        <f>G49*(1+L49/100)</f>
        <v>0</v>
      </c>
      <c r="N49" s="195">
        <v>5.0000000000000001E-4</v>
      </c>
      <c r="O49" s="195">
        <f>ROUND(E49*N49,2)</f>
        <v>0.02</v>
      </c>
      <c r="P49" s="195">
        <v>0</v>
      </c>
      <c r="Q49" s="195">
        <f>ROUND(E49*P49,2)</f>
        <v>0</v>
      </c>
      <c r="R49" s="195" t="s">
        <v>221</v>
      </c>
      <c r="S49" s="195" t="s">
        <v>164</v>
      </c>
      <c r="T49" s="195">
        <v>9.4E-2</v>
      </c>
      <c r="U49" s="196">
        <f>ROUND(E49*T49,2)</f>
        <v>4.59</v>
      </c>
      <c r="V49" s="195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 t="s">
        <v>165</v>
      </c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>
      <c r="A50" s="172"/>
      <c r="B50" s="182"/>
      <c r="C50" s="213" t="s">
        <v>222</v>
      </c>
      <c r="D50" s="186"/>
      <c r="E50" s="190">
        <v>48.86</v>
      </c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6"/>
      <c r="V50" s="195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 t="s">
        <v>167</v>
      </c>
      <c r="AH50" s="171">
        <v>0</v>
      </c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>
      <c r="A51" s="172">
        <v>20</v>
      </c>
      <c r="B51" s="182" t="s">
        <v>223</v>
      </c>
      <c r="C51" s="211" t="s">
        <v>224</v>
      </c>
      <c r="D51" s="184" t="s">
        <v>162</v>
      </c>
      <c r="E51" s="188">
        <v>0.31347000000000003</v>
      </c>
      <c r="F51" s="194"/>
      <c r="G51" s="195">
        <f>ROUND(E51*F51,2)</f>
        <v>0</v>
      </c>
      <c r="H51" s="194"/>
      <c r="I51" s="195">
        <f>ROUND(E51*H51,2)</f>
        <v>0</v>
      </c>
      <c r="J51" s="194"/>
      <c r="K51" s="195">
        <f>ROUND(E51*J51,2)</f>
        <v>0</v>
      </c>
      <c r="L51" s="195">
        <v>15</v>
      </c>
      <c r="M51" s="195">
        <f>G51*(1+L51/100)</f>
        <v>0</v>
      </c>
      <c r="N51" s="195">
        <v>0</v>
      </c>
      <c r="O51" s="195">
        <f>ROUND(E51*N51,2)</f>
        <v>0</v>
      </c>
      <c r="P51" s="195">
        <v>0</v>
      </c>
      <c r="Q51" s="195">
        <f>ROUND(E51*P51,2)</f>
        <v>0</v>
      </c>
      <c r="R51" s="195" t="s">
        <v>171</v>
      </c>
      <c r="S51" s="195" t="s">
        <v>164</v>
      </c>
      <c r="T51" s="195">
        <v>2.7</v>
      </c>
      <c r="U51" s="196">
        <f>ROUND(E51*T51,2)</f>
        <v>0.85</v>
      </c>
      <c r="V51" s="195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 t="s">
        <v>165</v>
      </c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outlineLevel="1">
      <c r="A52" s="172"/>
      <c r="B52" s="182"/>
      <c r="C52" s="213" t="s">
        <v>225</v>
      </c>
      <c r="D52" s="186"/>
      <c r="E52" s="190">
        <v>0.31347000000000003</v>
      </c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6"/>
      <c r="V52" s="195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 t="s">
        <v>167</v>
      </c>
      <c r="AH52" s="171">
        <v>5</v>
      </c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outlineLevel="1">
      <c r="A53" s="172">
        <v>21</v>
      </c>
      <c r="B53" s="182" t="s">
        <v>226</v>
      </c>
      <c r="C53" s="211" t="s">
        <v>227</v>
      </c>
      <c r="D53" s="184" t="s">
        <v>162</v>
      </c>
      <c r="E53" s="188">
        <v>0.31347000000000003</v>
      </c>
      <c r="F53" s="194"/>
      <c r="G53" s="195">
        <f>ROUND(E53*F53,2)</f>
        <v>0</v>
      </c>
      <c r="H53" s="194"/>
      <c r="I53" s="195">
        <f>ROUND(E53*H53,2)</f>
        <v>0</v>
      </c>
      <c r="J53" s="194"/>
      <c r="K53" s="195">
        <f>ROUND(E53*J53,2)</f>
        <v>0</v>
      </c>
      <c r="L53" s="195">
        <v>15</v>
      </c>
      <c r="M53" s="195">
        <f>G53*(1+L53/100)</f>
        <v>0</v>
      </c>
      <c r="N53" s="195">
        <v>0</v>
      </c>
      <c r="O53" s="195">
        <f>ROUND(E53*N53,2)</f>
        <v>0</v>
      </c>
      <c r="P53" s="195">
        <v>0</v>
      </c>
      <c r="Q53" s="195">
        <f>ROUND(E53*P53,2)</f>
        <v>0</v>
      </c>
      <c r="R53" s="195" t="s">
        <v>171</v>
      </c>
      <c r="S53" s="195" t="s">
        <v>164</v>
      </c>
      <c r="T53" s="195">
        <v>0.82</v>
      </c>
      <c r="U53" s="196">
        <f>ROUND(E53*T53,2)</f>
        <v>0.26</v>
      </c>
      <c r="V53" s="195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 t="s">
        <v>165</v>
      </c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</row>
    <row r="54" spans="1:60" outlineLevel="1">
      <c r="A54" s="172"/>
      <c r="B54" s="182"/>
      <c r="C54" s="213" t="s">
        <v>225</v>
      </c>
      <c r="D54" s="186"/>
      <c r="E54" s="190">
        <v>0.31347000000000003</v>
      </c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6"/>
      <c r="V54" s="195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 t="s">
        <v>167</v>
      </c>
      <c r="AH54" s="171">
        <v>5</v>
      </c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</row>
    <row r="55" spans="1:60" outlineLevel="1">
      <c r="A55" s="172">
        <v>22</v>
      </c>
      <c r="B55" s="182" t="s">
        <v>228</v>
      </c>
      <c r="C55" s="211" t="s">
        <v>229</v>
      </c>
      <c r="D55" s="184" t="s">
        <v>162</v>
      </c>
      <c r="E55" s="188">
        <v>0.31347000000000003</v>
      </c>
      <c r="F55" s="194"/>
      <c r="G55" s="195">
        <f>ROUND(E55*F55,2)</f>
        <v>0</v>
      </c>
      <c r="H55" s="194"/>
      <c r="I55" s="195">
        <f>ROUND(E55*H55,2)</f>
        <v>0</v>
      </c>
      <c r="J55" s="194"/>
      <c r="K55" s="195">
        <f>ROUND(E55*J55,2)</f>
        <v>0</v>
      </c>
      <c r="L55" s="195">
        <v>15</v>
      </c>
      <c r="M55" s="195">
        <f>G55*(1+L55/100)</f>
        <v>0</v>
      </c>
      <c r="N55" s="195">
        <v>0.40949999999999998</v>
      </c>
      <c r="O55" s="195">
        <f>ROUND(E55*N55,2)</f>
        <v>0.13</v>
      </c>
      <c r="P55" s="195">
        <v>0</v>
      </c>
      <c r="Q55" s="195">
        <f>ROUND(E55*P55,2)</f>
        <v>0</v>
      </c>
      <c r="R55" s="195" t="s">
        <v>171</v>
      </c>
      <c r="S55" s="195" t="s">
        <v>164</v>
      </c>
      <c r="T55" s="195">
        <v>5.14</v>
      </c>
      <c r="U55" s="196">
        <f>ROUND(E55*T55,2)</f>
        <v>1.61</v>
      </c>
      <c r="V55" s="195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 t="s">
        <v>210</v>
      </c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</row>
    <row r="56" spans="1:60" outlineLevel="1">
      <c r="A56" s="172"/>
      <c r="B56" s="182"/>
      <c r="C56" s="213" t="s">
        <v>230</v>
      </c>
      <c r="D56" s="186"/>
      <c r="E56" s="190">
        <v>0.31347000000000003</v>
      </c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6"/>
      <c r="V56" s="195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 t="s">
        <v>167</v>
      </c>
      <c r="AH56" s="171">
        <v>0</v>
      </c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</row>
    <row r="57" spans="1:60" ht="22.5" outlineLevel="1">
      <c r="A57" s="172">
        <v>23</v>
      </c>
      <c r="B57" s="182" t="s">
        <v>231</v>
      </c>
      <c r="C57" s="211" t="s">
        <v>232</v>
      </c>
      <c r="D57" s="184" t="s">
        <v>233</v>
      </c>
      <c r="E57" s="188">
        <v>1.149E-2</v>
      </c>
      <c r="F57" s="194"/>
      <c r="G57" s="195">
        <f>ROUND(E57*F57,2)</f>
        <v>0</v>
      </c>
      <c r="H57" s="194"/>
      <c r="I57" s="195">
        <f>ROUND(E57*H57,2)</f>
        <v>0</v>
      </c>
      <c r="J57" s="194"/>
      <c r="K57" s="195">
        <f>ROUND(E57*J57,2)</f>
        <v>0</v>
      </c>
      <c r="L57" s="195">
        <v>15</v>
      </c>
      <c r="M57" s="195">
        <f>G57*(1+L57/100)</f>
        <v>0</v>
      </c>
      <c r="N57" s="195">
        <v>1.0662499999999999</v>
      </c>
      <c r="O57" s="195">
        <f>ROUND(E57*N57,2)</f>
        <v>0.01</v>
      </c>
      <c r="P57" s="195">
        <v>0</v>
      </c>
      <c r="Q57" s="195">
        <f>ROUND(E57*P57,2)</f>
        <v>0</v>
      </c>
      <c r="R57" s="195" t="s">
        <v>171</v>
      </c>
      <c r="S57" s="195" t="s">
        <v>164</v>
      </c>
      <c r="T57" s="195">
        <v>15.231</v>
      </c>
      <c r="U57" s="196">
        <f>ROUND(E57*T57,2)</f>
        <v>0.18</v>
      </c>
      <c r="V57" s="195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 t="s">
        <v>210</v>
      </c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outlineLevel="1">
      <c r="A58" s="172"/>
      <c r="B58" s="182"/>
      <c r="C58" s="213" t="s">
        <v>234</v>
      </c>
      <c r="D58" s="186"/>
      <c r="E58" s="190">
        <v>1.149E-2</v>
      </c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6"/>
      <c r="V58" s="195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 t="s">
        <v>167</v>
      </c>
      <c r="AH58" s="171">
        <v>0</v>
      </c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outlineLevel="1">
      <c r="A59" s="172">
        <v>24</v>
      </c>
      <c r="B59" s="182" t="s">
        <v>235</v>
      </c>
      <c r="C59" s="211" t="s">
        <v>236</v>
      </c>
      <c r="D59" s="184" t="s">
        <v>162</v>
      </c>
      <c r="E59" s="188">
        <v>1.89594</v>
      </c>
      <c r="F59" s="194"/>
      <c r="G59" s="195">
        <f>ROUND(E59*F59,2)</f>
        <v>0</v>
      </c>
      <c r="H59" s="194"/>
      <c r="I59" s="195">
        <f>ROUND(E59*H59,2)</f>
        <v>0</v>
      </c>
      <c r="J59" s="194"/>
      <c r="K59" s="195">
        <f>ROUND(E59*J59,2)</f>
        <v>0</v>
      </c>
      <c r="L59" s="195">
        <v>15</v>
      </c>
      <c r="M59" s="195">
        <f>G59*(1+L59/100)</f>
        <v>0</v>
      </c>
      <c r="N59" s="195">
        <v>0.42</v>
      </c>
      <c r="O59" s="195">
        <f>ROUND(E59*N59,2)</f>
        <v>0.8</v>
      </c>
      <c r="P59" s="195">
        <v>0</v>
      </c>
      <c r="Q59" s="195">
        <f>ROUND(E59*P59,2)</f>
        <v>0</v>
      </c>
      <c r="R59" s="195" t="s">
        <v>171</v>
      </c>
      <c r="S59" s="195" t="s">
        <v>164</v>
      </c>
      <c r="T59" s="195">
        <v>1.8360000000000001</v>
      </c>
      <c r="U59" s="196">
        <f>ROUND(E59*T59,2)</f>
        <v>3.48</v>
      </c>
      <c r="V59" s="195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 t="s">
        <v>210</v>
      </c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</row>
    <row r="60" spans="1:60" outlineLevel="1">
      <c r="A60" s="172"/>
      <c r="B60" s="182"/>
      <c r="C60" s="213" t="s">
        <v>237</v>
      </c>
      <c r="D60" s="186"/>
      <c r="E60" s="190">
        <v>0.15673999999999999</v>
      </c>
      <c r="F60" s="195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195"/>
      <c r="T60" s="195"/>
      <c r="U60" s="196"/>
      <c r="V60" s="195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 t="s">
        <v>167</v>
      </c>
      <c r="AH60" s="171">
        <v>0</v>
      </c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</row>
    <row r="61" spans="1:60" outlineLevel="1">
      <c r="A61" s="172"/>
      <c r="B61" s="182"/>
      <c r="C61" s="213" t="s">
        <v>238</v>
      </c>
      <c r="D61" s="186"/>
      <c r="E61" s="190">
        <v>1.7392000000000001</v>
      </c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6"/>
      <c r="V61" s="195"/>
      <c r="W61" s="171"/>
      <c r="X61" s="171"/>
      <c r="Y61" s="171"/>
      <c r="Z61" s="171"/>
      <c r="AA61" s="171"/>
      <c r="AB61" s="171"/>
      <c r="AC61" s="171"/>
      <c r="AD61" s="171"/>
      <c r="AE61" s="171"/>
      <c r="AF61" s="171"/>
      <c r="AG61" s="171" t="s">
        <v>167</v>
      </c>
      <c r="AH61" s="171">
        <v>0</v>
      </c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171"/>
      <c r="BD61" s="171"/>
      <c r="BE61" s="171"/>
      <c r="BF61" s="171"/>
      <c r="BG61" s="171"/>
      <c r="BH61" s="171"/>
    </row>
    <row r="62" spans="1:60">
      <c r="A62" s="178" t="s">
        <v>149</v>
      </c>
      <c r="B62" s="183" t="s">
        <v>81</v>
      </c>
      <c r="C62" s="212" t="s">
        <v>82</v>
      </c>
      <c r="D62" s="185"/>
      <c r="E62" s="189"/>
      <c r="F62" s="197"/>
      <c r="G62" s="197">
        <f>SUMIF(AG63:AG63,"&lt;&gt;NOR",G63:G63)</f>
        <v>0</v>
      </c>
      <c r="H62" s="197"/>
      <c r="I62" s="197">
        <f>SUM(I63:I63)</f>
        <v>0</v>
      </c>
      <c r="J62" s="197"/>
      <c r="K62" s="197">
        <f>SUM(K63:K63)</f>
        <v>0</v>
      </c>
      <c r="L62" s="197"/>
      <c r="M62" s="197">
        <f>SUM(M63:M63)</f>
        <v>0</v>
      </c>
      <c r="N62" s="197"/>
      <c r="O62" s="197">
        <f>SUM(O63:O63)</f>
        <v>7.0000000000000007E-2</v>
      </c>
      <c r="P62" s="197"/>
      <c r="Q62" s="197">
        <f>SUM(Q63:Q63)</f>
        <v>0</v>
      </c>
      <c r="R62" s="197"/>
      <c r="S62" s="197"/>
      <c r="T62" s="197"/>
      <c r="U62" s="198">
        <f>SUM(U63:U63)</f>
        <v>2.1</v>
      </c>
      <c r="V62" s="197"/>
      <c r="AG62" t="s">
        <v>150</v>
      </c>
    </row>
    <row r="63" spans="1:60" ht="22.5" outlineLevel="1">
      <c r="A63" s="172">
        <v>25</v>
      </c>
      <c r="B63" s="182" t="s">
        <v>239</v>
      </c>
      <c r="C63" s="211" t="s">
        <v>240</v>
      </c>
      <c r="D63" s="184" t="s">
        <v>170</v>
      </c>
      <c r="E63" s="188">
        <v>1</v>
      </c>
      <c r="F63" s="194"/>
      <c r="G63" s="195">
        <f>ROUND(E63*F63,2)</f>
        <v>0</v>
      </c>
      <c r="H63" s="194"/>
      <c r="I63" s="195">
        <f>ROUND(E63*H63,2)</f>
        <v>0</v>
      </c>
      <c r="J63" s="194"/>
      <c r="K63" s="195">
        <f>ROUND(E63*J63,2)</f>
        <v>0</v>
      </c>
      <c r="L63" s="195">
        <v>15</v>
      </c>
      <c r="M63" s="195">
        <f>G63*(1+L63/100)</f>
        <v>0</v>
      </c>
      <c r="N63" s="195">
        <v>6.9089999999999999E-2</v>
      </c>
      <c r="O63" s="195">
        <f>ROUND(E63*N63,2)</f>
        <v>7.0000000000000007E-2</v>
      </c>
      <c r="P63" s="195">
        <v>0</v>
      </c>
      <c r="Q63" s="195">
        <f>ROUND(E63*P63,2)</f>
        <v>0</v>
      </c>
      <c r="R63" s="195" t="s">
        <v>163</v>
      </c>
      <c r="S63" s="195" t="s">
        <v>164</v>
      </c>
      <c r="T63" s="195">
        <v>2.097</v>
      </c>
      <c r="U63" s="196">
        <f>ROUND(E63*T63,2)</f>
        <v>2.1</v>
      </c>
      <c r="V63" s="195"/>
      <c r="W63" s="171"/>
      <c r="X63" s="171"/>
      <c r="Y63" s="171"/>
      <c r="Z63" s="171"/>
      <c r="AA63" s="171"/>
      <c r="AB63" s="171"/>
      <c r="AC63" s="171"/>
      <c r="AD63" s="171"/>
      <c r="AE63" s="171"/>
      <c r="AF63" s="171"/>
      <c r="AG63" s="171" t="s">
        <v>165</v>
      </c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</row>
    <row r="64" spans="1:60">
      <c r="A64" s="178" t="s">
        <v>149</v>
      </c>
      <c r="B64" s="183" t="s">
        <v>83</v>
      </c>
      <c r="C64" s="212" t="s">
        <v>84</v>
      </c>
      <c r="D64" s="185"/>
      <c r="E64" s="189"/>
      <c r="F64" s="197"/>
      <c r="G64" s="197">
        <f>SUMIF(AG65:AG66,"&lt;&gt;NOR",G65:G66)</f>
        <v>0</v>
      </c>
      <c r="H64" s="197"/>
      <c r="I64" s="197">
        <f>SUM(I65:I66)</f>
        <v>0</v>
      </c>
      <c r="J64" s="197"/>
      <c r="K64" s="197">
        <f>SUM(K65:K66)</f>
        <v>0</v>
      </c>
      <c r="L64" s="197"/>
      <c r="M64" s="197">
        <f>SUM(M65:M66)</f>
        <v>0</v>
      </c>
      <c r="N64" s="197"/>
      <c r="O64" s="197">
        <f>SUM(O65:O66)</f>
        <v>0</v>
      </c>
      <c r="P64" s="197"/>
      <c r="Q64" s="197">
        <f>SUM(Q65:Q66)</f>
        <v>0</v>
      </c>
      <c r="R64" s="197"/>
      <c r="S64" s="197"/>
      <c r="T64" s="197"/>
      <c r="U64" s="198">
        <f>SUM(U65:U66)</f>
        <v>0</v>
      </c>
      <c r="V64" s="197"/>
      <c r="AG64" t="s">
        <v>150</v>
      </c>
    </row>
    <row r="65" spans="1:60" outlineLevel="1">
      <c r="A65" s="172">
        <v>26</v>
      </c>
      <c r="B65" s="182" t="s">
        <v>241</v>
      </c>
      <c r="C65" s="211" t="s">
        <v>242</v>
      </c>
      <c r="D65" s="184" t="s">
        <v>174</v>
      </c>
      <c r="E65" s="188">
        <v>48.32</v>
      </c>
      <c r="F65" s="194"/>
      <c r="G65" s="195">
        <f>ROUND(E65*F65,2)</f>
        <v>0</v>
      </c>
      <c r="H65" s="194"/>
      <c r="I65" s="195">
        <f>ROUND(E65*H65,2)</f>
        <v>0</v>
      </c>
      <c r="J65" s="194"/>
      <c r="K65" s="195">
        <f>ROUND(E65*J65,2)</f>
        <v>0</v>
      </c>
      <c r="L65" s="195">
        <v>15</v>
      </c>
      <c r="M65" s="195">
        <f>G65*(1+L65/100)</f>
        <v>0</v>
      </c>
      <c r="N65" s="195">
        <v>0</v>
      </c>
      <c r="O65" s="195">
        <f>ROUND(E65*N65,2)</f>
        <v>0</v>
      </c>
      <c r="P65" s="195">
        <v>0</v>
      </c>
      <c r="Q65" s="195">
        <f>ROUND(E65*P65,2)</f>
        <v>0</v>
      </c>
      <c r="R65" s="195" t="s">
        <v>243</v>
      </c>
      <c r="S65" s="195" t="s">
        <v>164</v>
      </c>
      <c r="T65" s="195">
        <v>0</v>
      </c>
      <c r="U65" s="196">
        <f>ROUND(E65*T65,2)</f>
        <v>0</v>
      </c>
      <c r="V65" s="195"/>
      <c r="W65" s="171"/>
      <c r="X65" s="171"/>
      <c r="Y65" s="171"/>
      <c r="Z65" s="171"/>
      <c r="AA65" s="171"/>
      <c r="AB65" s="171"/>
      <c r="AC65" s="171"/>
      <c r="AD65" s="171"/>
      <c r="AE65" s="171"/>
      <c r="AF65" s="171"/>
      <c r="AG65" s="171" t="s">
        <v>210</v>
      </c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71"/>
      <c r="AV65" s="171"/>
      <c r="AW65" s="171"/>
      <c r="AX65" s="171"/>
      <c r="AY65" s="171"/>
      <c r="AZ65" s="171"/>
      <c r="BA65" s="171"/>
      <c r="BB65" s="171"/>
      <c r="BC65" s="171"/>
      <c r="BD65" s="171"/>
      <c r="BE65" s="171"/>
      <c r="BF65" s="171"/>
      <c r="BG65" s="171"/>
      <c r="BH65" s="171"/>
    </row>
    <row r="66" spans="1:60" outlineLevel="1">
      <c r="A66" s="172"/>
      <c r="B66" s="182"/>
      <c r="C66" s="213" t="s">
        <v>244</v>
      </c>
      <c r="D66" s="186"/>
      <c r="E66" s="190">
        <v>48.32</v>
      </c>
      <c r="F66" s="195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195"/>
      <c r="T66" s="195"/>
      <c r="U66" s="196"/>
      <c r="V66" s="195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 t="s">
        <v>167</v>
      </c>
      <c r="AH66" s="171">
        <v>0</v>
      </c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</row>
    <row r="67" spans="1:60" ht="25.5">
      <c r="A67" s="178" t="s">
        <v>149</v>
      </c>
      <c r="B67" s="183" t="s">
        <v>85</v>
      </c>
      <c r="C67" s="212" t="s">
        <v>86</v>
      </c>
      <c r="D67" s="185"/>
      <c r="E67" s="189"/>
      <c r="F67" s="197"/>
      <c r="G67" s="197">
        <f>SUMIF(AG68:AG72,"&lt;&gt;NOR",G68:G72)</f>
        <v>0</v>
      </c>
      <c r="H67" s="197"/>
      <c r="I67" s="197">
        <f>SUM(I68:I72)</f>
        <v>0</v>
      </c>
      <c r="J67" s="197"/>
      <c r="K67" s="197">
        <f>SUM(K68:K72)</f>
        <v>0</v>
      </c>
      <c r="L67" s="197"/>
      <c r="M67" s="197">
        <f>SUM(M68:M72)</f>
        <v>0</v>
      </c>
      <c r="N67" s="197"/>
      <c r="O67" s="197">
        <f>SUM(O68:O72)</f>
        <v>0</v>
      </c>
      <c r="P67" s="197"/>
      <c r="Q67" s="197">
        <f>SUM(Q68:Q72)</f>
        <v>0</v>
      </c>
      <c r="R67" s="197"/>
      <c r="S67" s="197"/>
      <c r="T67" s="197"/>
      <c r="U67" s="198">
        <f>SUM(U68:U72)</f>
        <v>0</v>
      </c>
      <c r="V67" s="197"/>
      <c r="AG67" t="s">
        <v>150</v>
      </c>
    </row>
    <row r="68" spans="1:60" outlineLevel="1">
      <c r="A68" s="172">
        <v>27</v>
      </c>
      <c r="B68" s="182" t="s">
        <v>245</v>
      </c>
      <c r="C68" s="211" t="s">
        <v>246</v>
      </c>
      <c r="D68" s="184" t="s">
        <v>174</v>
      </c>
      <c r="E68" s="188">
        <v>48.32</v>
      </c>
      <c r="F68" s="194"/>
      <c r="G68" s="195">
        <f>ROUND(E68*F68,2)</f>
        <v>0</v>
      </c>
      <c r="H68" s="194"/>
      <c r="I68" s="195">
        <f>ROUND(E68*H68,2)</f>
        <v>0</v>
      </c>
      <c r="J68" s="194"/>
      <c r="K68" s="195">
        <f>ROUND(E68*J68,2)</f>
        <v>0</v>
      </c>
      <c r="L68" s="195">
        <v>15</v>
      </c>
      <c r="M68" s="195">
        <f>G68*(1+L68/100)</f>
        <v>0</v>
      </c>
      <c r="N68" s="195">
        <v>0</v>
      </c>
      <c r="O68" s="195">
        <f>ROUND(E68*N68,2)</f>
        <v>0</v>
      </c>
      <c r="P68" s="195">
        <v>0</v>
      </c>
      <c r="Q68" s="195">
        <f>ROUND(E68*P68,2)</f>
        <v>0</v>
      </c>
      <c r="R68" s="195" t="s">
        <v>171</v>
      </c>
      <c r="S68" s="195" t="s">
        <v>164</v>
      </c>
      <c r="T68" s="195">
        <v>0</v>
      </c>
      <c r="U68" s="196">
        <f>ROUND(E68*T68,2)</f>
        <v>0</v>
      </c>
      <c r="V68" s="195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 t="s">
        <v>210</v>
      </c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</row>
    <row r="69" spans="1:60" outlineLevel="1">
      <c r="A69" s="172"/>
      <c r="B69" s="182"/>
      <c r="C69" s="213" t="s">
        <v>244</v>
      </c>
      <c r="D69" s="186"/>
      <c r="E69" s="190">
        <v>48.32</v>
      </c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  <c r="T69" s="195"/>
      <c r="U69" s="196"/>
      <c r="V69" s="195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 t="s">
        <v>167</v>
      </c>
      <c r="AH69" s="171">
        <v>0</v>
      </c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</row>
    <row r="70" spans="1:60" ht="22.5" outlineLevel="1">
      <c r="A70" s="172">
        <v>28</v>
      </c>
      <c r="B70" s="182" t="s">
        <v>247</v>
      </c>
      <c r="C70" s="211" t="s">
        <v>248</v>
      </c>
      <c r="D70" s="184" t="s">
        <v>153</v>
      </c>
      <c r="E70" s="188">
        <v>1</v>
      </c>
      <c r="F70" s="194"/>
      <c r="G70" s="195">
        <f>ROUND(E70*F70,2)</f>
        <v>0</v>
      </c>
      <c r="H70" s="194"/>
      <c r="I70" s="195">
        <f>ROUND(E70*H70,2)</f>
        <v>0</v>
      </c>
      <c r="J70" s="194"/>
      <c r="K70" s="195">
        <f>ROUND(E70*J70,2)</f>
        <v>0</v>
      </c>
      <c r="L70" s="195">
        <v>15</v>
      </c>
      <c r="M70" s="195">
        <f>G70*(1+L70/100)</f>
        <v>0</v>
      </c>
      <c r="N70" s="195">
        <v>0</v>
      </c>
      <c r="O70" s="195">
        <f>ROUND(E70*N70,2)</f>
        <v>0</v>
      </c>
      <c r="P70" s="195">
        <v>0</v>
      </c>
      <c r="Q70" s="195">
        <f>ROUND(E70*P70,2)</f>
        <v>0</v>
      </c>
      <c r="R70" s="195"/>
      <c r="S70" s="195" t="s">
        <v>154</v>
      </c>
      <c r="T70" s="195">
        <v>0</v>
      </c>
      <c r="U70" s="196">
        <f>ROUND(E70*T70,2)</f>
        <v>0</v>
      </c>
      <c r="V70" s="195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 t="s">
        <v>165</v>
      </c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</row>
    <row r="71" spans="1:60" ht="22.5" outlineLevel="1">
      <c r="A71" s="172">
        <v>29</v>
      </c>
      <c r="B71" s="182" t="s">
        <v>249</v>
      </c>
      <c r="C71" s="211" t="s">
        <v>250</v>
      </c>
      <c r="D71" s="184" t="s">
        <v>153</v>
      </c>
      <c r="E71" s="188">
        <v>1</v>
      </c>
      <c r="F71" s="194"/>
      <c r="G71" s="195">
        <f>ROUND(E71*F71,2)</f>
        <v>0</v>
      </c>
      <c r="H71" s="194"/>
      <c r="I71" s="195">
        <f>ROUND(E71*H71,2)</f>
        <v>0</v>
      </c>
      <c r="J71" s="194"/>
      <c r="K71" s="195">
        <f>ROUND(E71*J71,2)</f>
        <v>0</v>
      </c>
      <c r="L71" s="195">
        <v>15</v>
      </c>
      <c r="M71" s="195">
        <f>G71*(1+L71/100)</f>
        <v>0</v>
      </c>
      <c r="N71" s="195">
        <v>0</v>
      </c>
      <c r="O71" s="195">
        <f>ROUND(E71*N71,2)</f>
        <v>0</v>
      </c>
      <c r="P71" s="195">
        <v>0</v>
      </c>
      <c r="Q71" s="195">
        <f>ROUND(E71*P71,2)</f>
        <v>0</v>
      </c>
      <c r="R71" s="195"/>
      <c r="S71" s="195" t="s">
        <v>154</v>
      </c>
      <c r="T71" s="195">
        <v>0</v>
      </c>
      <c r="U71" s="196">
        <f>ROUND(E71*T71,2)</f>
        <v>0</v>
      </c>
      <c r="V71" s="195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 t="s">
        <v>165</v>
      </c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</row>
    <row r="72" spans="1:60" ht="22.5" outlineLevel="1">
      <c r="A72" s="172">
        <v>30</v>
      </c>
      <c r="B72" s="182" t="s">
        <v>251</v>
      </c>
      <c r="C72" s="211" t="s">
        <v>252</v>
      </c>
      <c r="D72" s="184" t="s">
        <v>153</v>
      </c>
      <c r="E72" s="188">
        <v>1</v>
      </c>
      <c r="F72" s="194"/>
      <c r="G72" s="195">
        <f>ROUND(E72*F72,2)</f>
        <v>0</v>
      </c>
      <c r="H72" s="194"/>
      <c r="I72" s="195">
        <f>ROUND(E72*H72,2)</f>
        <v>0</v>
      </c>
      <c r="J72" s="194"/>
      <c r="K72" s="195">
        <f>ROUND(E72*J72,2)</f>
        <v>0</v>
      </c>
      <c r="L72" s="195">
        <v>15</v>
      </c>
      <c r="M72" s="195">
        <f>G72*(1+L72/100)</f>
        <v>0</v>
      </c>
      <c r="N72" s="195">
        <v>0</v>
      </c>
      <c r="O72" s="195">
        <f>ROUND(E72*N72,2)</f>
        <v>0</v>
      </c>
      <c r="P72" s="195">
        <v>0</v>
      </c>
      <c r="Q72" s="195">
        <f>ROUND(E72*P72,2)</f>
        <v>0</v>
      </c>
      <c r="R72" s="195"/>
      <c r="S72" s="195" t="s">
        <v>154</v>
      </c>
      <c r="T72" s="195">
        <v>0</v>
      </c>
      <c r="U72" s="196">
        <f>ROUND(E72*T72,2)</f>
        <v>0</v>
      </c>
      <c r="V72" s="195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 t="s">
        <v>165</v>
      </c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</row>
    <row r="73" spans="1:60">
      <c r="A73" s="178" t="s">
        <v>149</v>
      </c>
      <c r="B73" s="183" t="s">
        <v>87</v>
      </c>
      <c r="C73" s="212" t="s">
        <v>88</v>
      </c>
      <c r="D73" s="185"/>
      <c r="E73" s="189"/>
      <c r="F73" s="197"/>
      <c r="G73" s="197">
        <f>SUMIF(AG74:AG97,"&lt;&gt;NOR",G74:G97)</f>
        <v>0</v>
      </c>
      <c r="H73" s="197"/>
      <c r="I73" s="197">
        <f>SUM(I74:I97)</f>
        <v>0</v>
      </c>
      <c r="J73" s="197"/>
      <c r="K73" s="197">
        <f>SUM(K74:K97)</f>
        <v>0</v>
      </c>
      <c r="L73" s="197"/>
      <c r="M73" s="197">
        <f>SUM(M74:M97)</f>
        <v>0</v>
      </c>
      <c r="N73" s="197"/>
      <c r="O73" s="197">
        <f>SUM(O74:O97)</f>
        <v>0</v>
      </c>
      <c r="P73" s="197"/>
      <c r="Q73" s="197">
        <f>SUM(Q74:Q97)</f>
        <v>17.810000000000002</v>
      </c>
      <c r="R73" s="197"/>
      <c r="S73" s="197"/>
      <c r="T73" s="197"/>
      <c r="U73" s="198">
        <f>SUM(U74:U97)</f>
        <v>112.75</v>
      </c>
      <c r="V73" s="197"/>
      <c r="AG73" t="s">
        <v>150</v>
      </c>
    </row>
    <row r="74" spans="1:60" outlineLevel="1">
      <c r="A74" s="172">
        <v>31</v>
      </c>
      <c r="B74" s="182" t="s">
        <v>253</v>
      </c>
      <c r="C74" s="211" t="s">
        <v>254</v>
      </c>
      <c r="D74" s="184" t="s">
        <v>162</v>
      </c>
      <c r="E74" s="188">
        <v>8.3062000000000005</v>
      </c>
      <c r="F74" s="194"/>
      <c r="G74" s="195">
        <f>ROUND(E74*F74,2)</f>
        <v>0</v>
      </c>
      <c r="H74" s="194"/>
      <c r="I74" s="195">
        <f>ROUND(E74*H74,2)</f>
        <v>0</v>
      </c>
      <c r="J74" s="194"/>
      <c r="K74" s="195">
        <f>ROUND(E74*J74,2)</f>
        <v>0</v>
      </c>
      <c r="L74" s="195">
        <v>15</v>
      </c>
      <c r="M74" s="195">
        <f>G74*(1+L74/100)</f>
        <v>0</v>
      </c>
      <c r="N74" s="195">
        <v>0</v>
      </c>
      <c r="O74" s="195">
        <f>ROUND(E74*N74,2)</f>
        <v>0</v>
      </c>
      <c r="P74" s="195">
        <v>1.4</v>
      </c>
      <c r="Q74" s="195">
        <f>ROUND(E74*P74,2)</f>
        <v>11.63</v>
      </c>
      <c r="R74" s="195" t="s">
        <v>255</v>
      </c>
      <c r="S74" s="195" t="s">
        <v>164</v>
      </c>
      <c r="T74" s="195">
        <v>1.0509999999999999</v>
      </c>
      <c r="U74" s="196">
        <f>ROUND(E74*T74,2)</f>
        <v>8.73</v>
      </c>
      <c r="V74" s="195"/>
      <c r="W74" s="171"/>
      <c r="X74" s="171"/>
      <c r="Y74" s="171"/>
      <c r="Z74" s="171"/>
      <c r="AA74" s="171"/>
      <c r="AB74" s="171"/>
      <c r="AC74" s="171"/>
      <c r="AD74" s="171"/>
      <c r="AE74" s="171"/>
      <c r="AF74" s="171"/>
      <c r="AG74" s="171" t="s">
        <v>165</v>
      </c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  <c r="AT74" s="171"/>
      <c r="AU74" s="171"/>
      <c r="AV74" s="171"/>
      <c r="AW74" s="171"/>
      <c r="AX74" s="171"/>
      <c r="AY74" s="171"/>
      <c r="AZ74" s="171"/>
      <c r="BA74" s="171"/>
      <c r="BB74" s="171"/>
      <c r="BC74" s="171"/>
      <c r="BD74" s="171"/>
      <c r="BE74" s="171"/>
      <c r="BF74" s="171"/>
      <c r="BG74" s="171"/>
      <c r="BH74" s="171"/>
    </row>
    <row r="75" spans="1:60" outlineLevel="1">
      <c r="A75" s="172"/>
      <c r="B75" s="182"/>
      <c r="C75" s="213" t="s">
        <v>256</v>
      </c>
      <c r="D75" s="186"/>
      <c r="E75" s="190">
        <v>8.3062000000000005</v>
      </c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  <c r="T75" s="195"/>
      <c r="U75" s="196"/>
      <c r="V75" s="195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 t="s">
        <v>167</v>
      </c>
      <c r="AH75" s="171">
        <v>0</v>
      </c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</row>
    <row r="76" spans="1:60" outlineLevel="1">
      <c r="A76" s="172">
        <v>32</v>
      </c>
      <c r="B76" s="182" t="s">
        <v>257</v>
      </c>
      <c r="C76" s="211" t="s">
        <v>258</v>
      </c>
      <c r="D76" s="184" t="s">
        <v>170</v>
      </c>
      <c r="E76" s="188">
        <v>4</v>
      </c>
      <c r="F76" s="194"/>
      <c r="G76" s="195">
        <f>ROUND(E76*F76,2)</f>
        <v>0</v>
      </c>
      <c r="H76" s="194"/>
      <c r="I76" s="195">
        <f>ROUND(E76*H76,2)</f>
        <v>0</v>
      </c>
      <c r="J76" s="194"/>
      <c r="K76" s="195">
        <f>ROUND(E76*J76,2)</f>
        <v>0</v>
      </c>
      <c r="L76" s="195">
        <v>15</v>
      </c>
      <c r="M76" s="195">
        <f>G76*(1+L76/100)</f>
        <v>0</v>
      </c>
      <c r="N76" s="195">
        <v>0</v>
      </c>
      <c r="O76" s="195">
        <f>ROUND(E76*N76,2)</f>
        <v>0</v>
      </c>
      <c r="P76" s="195">
        <v>0</v>
      </c>
      <c r="Q76" s="195">
        <f>ROUND(E76*P76,2)</f>
        <v>0</v>
      </c>
      <c r="R76" s="195" t="s">
        <v>255</v>
      </c>
      <c r="S76" s="195" t="s">
        <v>164</v>
      </c>
      <c r="T76" s="195">
        <v>0.05</v>
      </c>
      <c r="U76" s="196">
        <f>ROUND(E76*T76,2)</f>
        <v>0.2</v>
      </c>
      <c r="V76" s="195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 t="s">
        <v>165</v>
      </c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171"/>
      <c r="AT76" s="171"/>
      <c r="AU76" s="171"/>
      <c r="AV76" s="171"/>
      <c r="AW76" s="171"/>
      <c r="AX76" s="171"/>
      <c r="AY76" s="171"/>
      <c r="AZ76" s="171"/>
      <c r="BA76" s="171"/>
      <c r="BB76" s="171"/>
      <c r="BC76" s="171"/>
      <c r="BD76" s="171"/>
      <c r="BE76" s="171"/>
      <c r="BF76" s="171"/>
      <c r="BG76" s="171"/>
      <c r="BH76" s="171"/>
    </row>
    <row r="77" spans="1:60" outlineLevel="1">
      <c r="A77" s="172">
        <v>33</v>
      </c>
      <c r="B77" s="182" t="s">
        <v>259</v>
      </c>
      <c r="C77" s="211" t="s">
        <v>260</v>
      </c>
      <c r="D77" s="184" t="s">
        <v>174</v>
      </c>
      <c r="E77" s="188">
        <v>7</v>
      </c>
      <c r="F77" s="194"/>
      <c r="G77" s="195">
        <f>ROUND(E77*F77,2)</f>
        <v>0</v>
      </c>
      <c r="H77" s="194"/>
      <c r="I77" s="195">
        <f>ROUND(E77*H77,2)</f>
        <v>0</v>
      </c>
      <c r="J77" s="194"/>
      <c r="K77" s="195">
        <f>ROUND(E77*J77,2)</f>
        <v>0</v>
      </c>
      <c r="L77" s="195">
        <v>15</v>
      </c>
      <c r="M77" s="195">
        <f>G77*(1+L77/100)</f>
        <v>0</v>
      </c>
      <c r="N77" s="195">
        <v>0</v>
      </c>
      <c r="O77" s="195">
        <f>ROUND(E77*N77,2)</f>
        <v>0</v>
      </c>
      <c r="P77" s="195">
        <v>0</v>
      </c>
      <c r="Q77" s="195">
        <f>ROUND(E77*P77,2)</f>
        <v>0</v>
      </c>
      <c r="R77" s="195" t="s">
        <v>255</v>
      </c>
      <c r="S77" s="195" t="s">
        <v>164</v>
      </c>
      <c r="T77" s="195">
        <v>0</v>
      </c>
      <c r="U77" s="196">
        <f>ROUND(E77*T77,2)</f>
        <v>0</v>
      </c>
      <c r="V77" s="195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 t="s">
        <v>210</v>
      </c>
      <c r="AH77" s="171"/>
      <c r="AI77" s="171"/>
      <c r="AJ77" s="171"/>
      <c r="AK77" s="171"/>
      <c r="AL77" s="171"/>
      <c r="AM77" s="171"/>
      <c r="AN77" s="171"/>
      <c r="AO77" s="171"/>
      <c r="AP77" s="171"/>
      <c r="AQ77" s="171"/>
      <c r="AR77" s="171"/>
      <c r="AS77" s="171"/>
      <c r="AT77" s="171"/>
      <c r="AU77" s="171"/>
      <c r="AV77" s="171"/>
      <c r="AW77" s="171"/>
      <c r="AX77" s="171"/>
      <c r="AY77" s="171"/>
      <c r="AZ77" s="171"/>
      <c r="BA77" s="171"/>
      <c r="BB77" s="171"/>
      <c r="BC77" s="171"/>
      <c r="BD77" s="171"/>
      <c r="BE77" s="171"/>
      <c r="BF77" s="171"/>
      <c r="BG77" s="171"/>
      <c r="BH77" s="171"/>
    </row>
    <row r="78" spans="1:60" outlineLevel="1">
      <c r="A78" s="172"/>
      <c r="B78" s="182"/>
      <c r="C78" s="213" t="s">
        <v>261</v>
      </c>
      <c r="D78" s="186"/>
      <c r="E78" s="190">
        <v>7</v>
      </c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6"/>
      <c r="V78" s="195"/>
      <c r="W78" s="171"/>
      <c r="X78" s="171"/>
      <c r="Y78" s="171"/>
      <c r="Z78" s="171"/>
      <c r="AA78" s="171"/>
      <c r="AB78" s="171"/>
      <c r="AC78" s="171"/>
      <c r="AD78" s="171"/>
      <c r="AE78" s="171"/>
      <c r="AF78" s="171"/>
      <c r="AG78" s="171" t="s">
        <v>167</v>
      </c>
      <c r="AH78" s="171">
        <v>0</v>
      </c>
      <c r="AI78" s="171"/>
      <c r="AJ78" s="171"/>
      <c r="AK78" s="171"/>
      <c r="AL78" s="171"/>
      <c r="AM78" s="171"/>
      <c r="AN78" s="171"/>
      <c r="AO78" s="171"/>
      <c r="AP78" s="171"/>
      <c r="AQ78" s="171"/>
      <c r="AR78" s="171"/>
      <c r="AS78" s="171"/>
      <c r="AT78" s="171"/>
      <c r="AU78" s="171"/>
      <c r="AV78" s="171"/>
      <c r="AW78" s="171"/>
      <c r="AX78" s="171"/>
      <c r="AY78" s="171"/>
      <c r="AZ78" s="171"/>
      <c r="BA78" s="171"/>
      <c r="BB78" s="171"/>
      <c r="BC78" s="171"/>
      <c r="BD78" s="171"/>
      <c r="BE78" s="171"/>
      <c r="BF78" s="171"/>
      <c r="BG78" s="171"/>
      <c r="BH78" s="171"/>
    </row>
    <row r="79" spans="1:60" outlineLevel="1">
      <c r="A79" s="172">
        <v>34</v>
      </c>
      <c r="B79" s="182" t="s">
        <v>262</v>
      </c>
      <c r="C79" s="211" t="s">
        <v>263</v>
      </c>
      <c r="D79" s="184" t="s">
        <v>174</v>
      </c>
      <c r="E79" s="188">
        <v>108.9752</v>
      </c>
      <c r="F79" s="194"/>
      <c r="G79" s="195">
        <f>ROUND(E79*F79,2)</f>
        <v>0</v>
      </c>
      <c r="H79" s="194"/>
      <c r="I79" s="195">
        <f>ROUND(E79*H79,2)</f>
        <v>0</v>
      </c>
      <c r="J79" s="194"/>
      <c r="K79" s="195">
        <f>ROUND(E79*J79,2)</f>
        <v>0</v>
      </c>
      <c r="L79" s="195">
        <v>15</v>
      </c>
      <c r="M79" s="195">
        <f>G79*(1+L79/100)</f>
        <v>0</v>
      </c>
      <c r="N79" s="195">
        <v>0</v>
      </c>
      <c r="O79" s="195">
        <f>ROUND(E79*N79,2)</f>
        <v>0</v>
      </c>
      <c r="P79" s="195">
        <v>0.01</v>
      </c>
      <c r="Q79" s="195">
        <f>ROUND(E79*P79,2)</f>
        <v>1.0900000000000001</v>
      </c>
      <c r="R79" s="195" t="s">
        <v>255</v>
      </c>
      <c r="S79" s="195" t="s">
        <v>164</v>
      </c>
      <c r="T79" s="195">
        <v>0.08</v>
      </c>
      <c r="U79" s="196">
        <f>ROUND(E79*T79,2)</f>
        <v>8.7200000000000006</v>
      </c>
      <c r="V79" s="195"/>
      <c r="W79" s="171"/>
      <c r="X79" s="171"/>
      <c r="Y79" s="171"/>
      <c r="Z79" s="171"/>
      <c r="AA79" s="171"/>
      <c r="AB79" s="171"/>
      <c r="AC79" s="171"/>
      <c r="AD79" s="171"/>
      <c r="AE79" s="171"/>
      <c r="AF79" s="171"/>
      <c r="AG79" s="171" t="s">
        <v>210</v>
      </c>
      <c r="AH79" s="171"/>
      <c r="AI79" s="171"/>
      <c r="AJ79" s="171"/>
      <c r="AK79" s="171"/>
      <c r="AL79" s="171"/>
      <c r="AM79" s="171"/>
      <c r="AN79" s="171"/>
      <c r="AO79" s="171"/>
      <c r="AP79" s="171"/>
      <c r="AQ79" s="171"/>
      <c r="AR79" s="171"/>
      <c r="AS79" s="171"/>
      <c r="AT79" s="171"/>
      <c r="AU79" s="171"/>
      <c r="AV79" s="171"/>
      <c r="AW79" s="171"/>
      <c r="AX79" s="171"/>
      <c r="AY79" s="171"/>
      <c r="AZ79" s="171"/>
      <c r="BA79" s="171"/>
      <c r="BB79" s="171"/>
      <c r="BC79" s="171"/>
      <c r="BD79" s="171"/>
      <c r="BE79" s="171"/>
      <c r="BF79" s="171"/>
      <c r="BG79" s="171"/>
      <c r="BH79" s="171"/>
    </row>
    <row r="80" spans="1:60" outlineLevel="1">
      <c r="A80" s="172"/>
      <c r="B80" s="182"/>
      <c r="C80" s="213" t="s">
        <v>264</v>
      </c>
      <c r="D80" s="186"/>
      <c r="E80" s="190">
        <v>59.716000000000001</v>
      </c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6"/>
      <c r="V80" s="195"/>
      <c r="W80" s="171"/>
      <c r="X80" s="171"/>
      <c r="Y80" s="171"/>
      <c r="Z80" s="171"/>
      <c r="AA80" s="171"/>
      <c r="AB80" s="171"/>
      <c r="AC80" s="171"/>
      <c r="AD80" s="171"/>
      <c r="AE80" s="171"/>
      <c r="AF80" s="171"/>
      <c r="AG80" s="171" t="s">
        <v>167</v>
      </c>
      <c r="AH80" s="171">
        <v>0</v>
      </c>
      <c r="AI80" s="171"/>
      <c r="AJ80" s="171"/>
      <c r="AK80" s="171"/>
      <c r="AL80" s="171"/>
      <c r="AM80" s="171"/>
      <c r="AN80" s="171"/>
      <c r="AO80" s="171"/>
      <c r="AP80" s="171"/>
      <c r="AQ80" s="171"/>
      <c r="AR80" s="171"/>
      <c r="AS80" s="171"/>
      <c r="AT80" s="171"/>
      <c r="AU80" s="171"/>
      <c r="AV80" s="171"/>
      <c r="AW80" s="171"/>
      <c r="AX80" s="171"/>
      <c r="AY80" s="171"/>
      <c r="AZ80" s="171"/>
      <c r="BA80" s="171"/>
      <c r="BB80" s="171"/>
      <c r="BC80" s="171"/>
      <c r="BD80" s="171"/>
      <c r="BE80" s="171"/>
      <c r="BF80" s="171"/>
      <c r="BG80" s="171"/>
      <c r="BH80" s="171"/>
    </row>
    <row r="81" spans="1:60" outlineLevel="1">
      <c r="A81" s="172"/>
      <c r="B81" s="182"/>
      <c r="C81" s="213" t="s">
        <v>265</v>
      </c>
      <c r="D81" s="186"/>
      <c r="E81" s="190">
        <v>49.2592</v>
      </c>
      <c r="F81" s="195"/>
      <c r="G81" s="195"/>
      <c r="H81" s="195"/>
      <c r="I81" s="195"/>
      <c r="J81" s="195"/>
      <c r="K81" s="195"/>
      <c r="L81" s="195"/>
      <c r="M81" s="195"/>
      <c r="N81" s="195"/>
      <c r="O81" s="195"/>
      <c r="P81" s="195"/>
      <c r="Q81" s="195"/>
      <c r="R81" s="195"/>
      <c r="S81" s="195"/>
      <c r="T81" s="195"/>
      <c r="U81" s="196"/>
      <c r="V81" s="195"/>
      <c r="W81" s="171"/>
      <c r="X81" s="171"/>
      <c r="Y81" s="171"/>
      <c r="Z81" s="171"/>
      <c r="AA81" s="171"/>
      <c r="AB81" s="171"/>
      <c r="AC81" s="171"/>
      <c r="AD81" s="171"/>
      <c r="AE81" s="171"/>
      <c r="AF81" s="171"/>
      <c r="AG81" s="171" t="s">
        <v>167</v>
      </c>
      <c r="AH81" s="171">
        <v>0</v>
      </c>
      <c r="AI81" s="171"/>
      <c r="AJ81" s="171"/>
      <c r="AK81" s="171"/>
      <c r="AL81" s="171"/>
      <c r="AM81" s="171"/>
      <c r="AN81" s="171"/>
      <c r="AO81" s="171"/>
      <c r="AP81" s="171"/>
      <c r="AQ81" s="171"/>
      <c r="AR81" s="171"/>
      <c r="AS81" s="171"/>
      <c r="AT81" s="171"/>
      <c r="AU81" s="171"/>
      <c r="AV81" s="171"/>
      <c r="AW81" s="171"/>
      <c r="AX81" s="171"/>
      <c r="AY81" s="171"/>
      <c r="AZ81" s="171"/>
      <c r="BA81" s="171"/>
      <c r="BB81" s="171"/>
      <c r="BC81" s="171"/>
      <c r="BD81" s="171"/>
      <c r="BE81" s="171"/>
      <c r="BF81" s="171"/>
      <c r="BG81" s="171"/>
      <c r="BH81" s="171"/>
    </row>
    <row r="82" spans="1:60" outlineLevel="1">
      <c r="A82" s="172">
        <v>35</v>
      </c>
      <c r="B82" s="182" t="s">
        <v>266</v>
      </c>
      <c r="C82" s="211" t="s">
        <v>267</v>
      </c>
      <c r="D82" s="184" t="s">
        <v>174</v>
      </c>
      <c r="E82" s="188">
        <v>47.387700000000002</v>
      </c>
      <c r="F82" s="194"/>
      <c r="G82" s="195">
        <f>ROUND(E82*F82,2)</f>
        <v>0</v>
      </c>
      <c r="H82" s="194"/>
      <c r="I82" s="195">
        <f>ROUND(E82*H82,2)</f>
        <v>0</v>
      </c>
      <c r="J82" s="194"/>
      <c r="K82" s="195">
        <f>ROUND(E82*J82,2)</f>
        <v>0</v>
      </c>
      <c r="L82" s="195">
        <v>15</v>
      </c>
      <c r="M82" s="195">
        <f>G82*(1+L82/100)</f>
        <v>0</v>
      </c>
      <c r="N82" s="195">
        <v>0</v>
      </c>
      <c r="O82" s="195">
        <f>ROUND(E82*N82,2)</f>
        <v>0</v>
      </c>
      <c r="P82" s="195">
        <v>4.5999999999999999E-2</v>
      </c>
      <c r="Q82" s="195">
        <f>ROUND(E82*P82,2)</f>
        <v>2.1800000000000002</v>
      </c>
      <c r="R82" s="195" t="s">
        <v>255</v>
      </c>
      <c r="S82" s="195" t="s">
        <v>164</v>
      </c>
      <c r="T82" s="195">
        <v>0.26</v>
      </c>
      <c r="U82" s="196">
        <f>ROUND(E82*T82,2)</f>
        <v>12.32</v>
      </c>
      <c r="V82" s="195"/>
      <c r="W82" s="171"/>
      <c r="X82" s="171"/>
      <c r="Y82" s="171"/>
      <c r="Z82" s="171"/>
      <c r="AA82" s="171"/>
      <c r="AB82" s="171"/>
      <c r="AC82" s="171"/>
      <c r="AD82" s="171"/>
      <c r="AE82" s="171"/>
      <c r="AF82" s="171"/>
      <c r="AG82" s="171" t="s">
        <v>210</v>
      </c>
      <c r="AH82" s="171"/>
      <c r="AI82" s="171"/>
      <c r="AJ82" s="171"/>
      <c r="AK82" s="171"/>
      <c r="AL82" s="171"/>
      <c r="AM82" s="171"/>
      <c r="AN82" s="171"/>
      <c r="AO82" s="171"/>
      <c r="AP82" s="171"/>
      <c r="AQ82" s="171"/>
      <c r="AR82" s="171"/>
      <c r="AS82" s="171"/>
      <c r="AT82" s="171"/>
      <c r="AU82" s="171"/>
      <c r="AV82" s="171"/>
      <c r="AW82" s="171"/>
      <c r="AX82" s="171"/>
      <c r="AY82" s="171"/>
      <c r="AZ82" s="171"/>
      <c r="BA82" s="171"/>
      <c r="BB82" s="171"/>
      <c r="BC82" s="171"/>
      <c r="BD82" s="171"/>
      <c r="BE82" s="171"/>
      <c r="BF82" s="171"/>
      <c r="BG82" s="171"/>
      <c r="BH82" s="171"/>
    </row>
    <row r="83" spans="1:60" outlineLevel="1">
      <c r="A83" s="172"/>
      <c r="B83" s="182"/>
      <c r="C83" s="213" t="s">
        <v>268</v>
      </c>
      <c r="D83" s="186"/>
      <c r="E83" s="190">
        <v>47.387700000000002</v>
      </c>
      <c r="F83" s="195"/>
      <c r="G83" s="195"/>
      <c r="H83" s="195"/>
      <c r="I83" s="195"/>
      <c r="J83" s="195"/>
      <c r="K83" s="195"/>
      <c r="L83" s="195"/>
      <c r="M83" s="195"/>
      <c r="N83" s="195"/>
      <c r="O83" s="195"/>
      <c r="P83" s="195"/>
      <c r="Q83" s="195"/>
      <c r="R83" s="195"/>
      <c r="S83" s="195"/>
      <c r="T83" s="195"/>
      <c r="U83" s="196"/>
      <c r="V83" s="195"/>
      <c r="W83" s="171"/>
      <c r="X83" s="171"/>
      <c r="Y83" s="171"/>
      <c r="Z83" s="171"/>
      <c r="AA83" s="171"/>
      <c r="AB83" s="171"/>
      <c r="AC83" s="171"/>
      <c r="AD83" s="171"/>
      <c r="AE83" s="171"/>
      <c r="AF83" s="171"/>
      <c r="AG83" s="171" t="s">
        <v>167</v>
      </c>
      <c r="AH83" s="171">
        <v>0</v>
      </c>
      <c r="AI83" s="171"/>
      <c r="AJ83" s="171"/>
      <c r="AK83" s="171"/>
      <c r="AL83" s="171"/>
      <c r="AM83" s="171"/>
      <c r="AN83" s="171"/>
      <c r="AO83" s="171"/>
      <c r="AP83" s="171"/>
      <c r="AQ83" s="171"/>
      <c r="AR83" s="171"/>
      <c r="AS83" s="171"/>
      <c r="AT83" s="171"/>
      <c r="AU83" s="171"/>
      <c r="AV83" s="171"/>
      <c r="AW83" s="171"/>
      <c r="AX83" s="171"/>
      <c r="AY83" s="171"/>
      <c r="AZ83" s="171"/>
      <c r="BA83" s="171"/>
      <c r="BB83" s="171"/>
      <c r="BC83" s="171"/>
      <c r="BD83" s="171"/>
      <c r="BE83" s="171"/>
      <c r="BF83" s="171"/>
      <c r="BG83" s="171"/>
      <c r="BH83" s="171"/>
    </row>
    <row r="84" spans="1:60" outlineLevel="1">
      <c r="A84" s="172">
        <v>36</v>
      </c>
      <c r="B84" s="182" t="s">
        <v>269</v>
      </c>
      <c r="C84" s="211" t="s">
        <v>270</v>
      </c>
      <c r="D84" s="184" t="s">
        <v>174</v>
      </c>
      <c r="E84" s="188">
        <v>3.7050000000000001</v>
      </c>
      <c r="F84" s="194"/>
      <c r="G84" s="195">
        <f>ROUND(E84*F84,2)</f>
        <v>0</v>
      </c>
      <c r="H84" s="194"/>
      <c r="I84" s="195">
        <f>ROUND(E84*H84,2)</f>
        <v>0</v>
      </c>
      <c r="J84" s="194"/>
      <c r="K84" s="195">
        <f>ROUND(E84*J84,2)</f>
        <v>0</v>
      </c>
      <c r="L84" s="195">
        <v>15</v>
      </c>
      <c r="M84" s="195">
        <f>G84*(1+L84/100)</f>
        <v>0</v>
      </c>
      <c r="N84" s="195">
        <v>0</v>
      </c>
      <c r="O84" s="195">
        <f>ROUND(E84*N84,2)</f>
        <v>0</v>
      </c>
      <c r="P84" s="195">
        <v>0</v>
      </c>
      <c r="Q84" s="195">
        <f>ROUND(E84*P84,2)</f>
        <v>0</v>
      </c>
      <c r="R84" s="195" t="s">
        <v>255</v>
      </c>
      <c r="S84" s="195" t="s">
        <v>164</v>
      </c>
      <c r="T84" s="195">
        <v>3.84</v>
      </c>
      <c r="U84" s="196">
        <f>ROUND(E84*T84,2)</f>
        <v>14.23</v>
      </c>
      <c r="V84" s="195"/>
      <c r="W84" s="171"/>
      <c r="X84" s="171"/>
      <c r="Y84" s="171"/>
      <c r="Z84" s="171"/>
      <c r="AA84" s="171"/>
      <c r="AB84" s="171"/>
      <c r="AC84" s="171"/>
      <c r="AD84" s="171"/>
      <c r="AE84" s="171"/>
      <c r="AF84" s="171"/>
      <c r="AG84" s="171" t="s">
        <v>210</v>
      </c>
      <c r="AH84" s="171"/>
      <c r="AI84" s="171"/>
      <c r="AJ84" s="171"/>
      <c r="AK84" s="171"/>
      <c r="AL84" s="171"/>
      <c r="AM84" s="171"/>
      <c r="AN84" s="171"/>
      <c r="AO84" s="171"/>
      <c r="AP84" s="171"/>
      <c r="AQ84" s="171"/>
      <c r="AR84" s="171"/>
      <c r="AS84" s="171"/>
      <c r="AT84" s="171"/>
      <c r="AU84" s="171"/>
      <c r="AV84" s="171"/>
      <c r="AW84" s="171"/>
      <c r="AX84" s="171"/>
      <c r="AY84" s="171"/>
      <c r="AZ84" s="171"/>
      <c r="BA84" s="171"/>
      <c r="BB84" s="171"/>
      <c r="BC84" s="171"/>
      <c r="BD84" s="171"/>
      <c r="BE84" s="171"/>
      <c r="BF84" s="171"/>
      <c r="BG84" s="171"/>
      <c r="BH84" s="171"/>
    </row>
    <row r="85" spans="1:60" outlineLevel="1">
      <c r="A85" s="172"/>
      <c r="B85" s="182"/>
      <c r="C85" s="213" t="s">
        <v>271</v>
      </c>
      <c r="D85" s="186"/>
      <c r="E85" s="190">
        <v>3.7050000000000001</v>
      </c>
      <c r="F85" s="195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6"/>
      <c r="V85" s="195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 t="s">
        <v>167</v>
      </c>
      <c r="AH85" s="171">
        <v>0</v>
      </c>
      <c r="AI85" s="171"/>
      <c r="AJ85" s="171"/>
      <c r="AK85" s="171"/>
      <c r="AL85" s="171"/>
      <c r="AM85" s="171"/>
      <c r="AN85" s="171"/>
      <c r="AO85" s="171"/>
      <c r="AP85" s="171"/>
      <c r="AQ85" s="171"/>
      <c r="AR85" s="171"/>
      <c r="AS85" s="171"/>
      <c r="AT85" s="171"/>
      <c r="AU85" s="171"/>
      <c r="AV85" s="171"/>
      <c r="AW85" s="171"/>
      <c r="AX85" s="171"/>
      <c r="AY85" s="171"/>
      <c r="AZ85" s="171"/>
      <c r="BA85" s="171"/>
      <c r="BB85" s="171"/>
      <c r="BC85" s="171"/>
      <c r="BD85" s="171"/>
      <c r="BE85" s="171"/>
      <c r="BF85" s="171"/>
      <c r="BG85" s="171"/>
      <c r="BH85" s="171"/>
    </row>
    <row r="86" spans="1:60" outlineLevel="1">
      <c r="A86" s="172">
        <v>37</v>
      </c>
      <c r="B86" s="182" t="s">
        <v>272</v>
      </c>
      <c r="C86" s="211" t="s">
        <v>273</v>
      </c>
      <c r="D86" s="184" t="s">
        <v>153</v>
      </c>
      <c r="E86" s="188">
        <v>1</v>
      </c>
      <c r="F86" s="194"/>
      <c r="G86" s="195">
        <f>ROUND(E86*F86,2)</f>
        <v>0</v>
      </c>
      <c r="H86" s="194"/>
      <c r="I86" s="195">
        <f>ROUND(E86*H86,2)</f>
        <v>0</v>
      </c>
      <c r="J86" s="194"/>
      <c r="K86" s="195">
        <f>ROUND(E86*J86,2)</f>
        <v>0</v>
      </c>
      <c r="L86" s="195">
        <v>15</v>
      </c>
      <c r="M86" s="195">
        <f>G86*(1+L86/100)</f>
        <v>0</v>
      </c>
      <c r="N86" s="195">
        <v>0</v>
      </c>
      <c r="O86" s="195">
        <f>ROUND(E86*N86,2)</f>
        <v>0</v>
      </c>
      <c r="P86" s="195">
        <v>0.155</v>
      </c>
      <c r="Q86" s="195">
        <f>ROUND(E86*P86,2)</f>
        <v>0.16</v>
      </c>
      <c r="R86" s="195" t="s">
        <v>274</v>
      </c>
      <c r="S86" s="195" t="s">
        <v>164</v>
      </c>
      <c r="T86" s="195">
        <v>0.83699999999999997</v>
      </c>
      <c r="U86" s="196">
        <f>ROUND(E86*T86,2)</f>
        <v>0.84</v>
      </c>
      <c r="V86" s="195"/>
      <c r="W86" s="171"/>
      <c r="X86" s="171"/>
      <c r="Y86" s="171"/>
      <c r="Z86" s="171"/>
      <c r="AA86" s="171"/>
      <c r="AB86" s="171"/>
      <c r="AC86" s="171"/>
      <c r="AD86" s="171"/>
      <c r="AE86" s="171"/>
      <c r="AF86" s="171"/>
      <c r="AG86" s="171" t="s">
        <v>165</v>
      </c>
      <c r="AH86" s="171"/>
      <c r="AI86" s="171"/>
      <c r="AJ86" s="171"/>
      <c r="AK86" s="171"/>
      <c r="AL86" s="171"/>
      <c r="AM86" s="171"/>
      <c r="AN86" s="171"/>
      <c r="AO86" s="171"/>
      <c r="AP86" s="171"/>
      <c r="AQ86" s="171"/>
      <c r="AR86" s="171"/>
      <c r="AS86" s="171"/>
      <c r="AT86" s="171"/>
      <c r="AU86" s="171"/>
      <c r="AV86" s="171"/>
      <c r="AW86" s="171"/>
      <c r="AX86" s="171"/>
      <c r="AY86" s="171"/>
      <c r="AZ86" s="171"/>
      <c r="BA86" s="171"/>
      <c r="BB86" s="171"/>
      <c r="BC86" s="171"/>
      <c r="BD86" s="171"/>
      <c r="BE86" s="171"/>
      <c r="BF86" s="171"/>
      <c r="BG86" s="171"/>
      <c r="BH86" s="171"/>
    </row>
    <row r="87" spans="1:60" outlineLevel="1">
      <c r="A87" s="172">
        <v>38</v>
      </c>
      <c r="B87" s="182" t="s">
        <v>275</v>
      </c>
      <c r="C87" s="211" t="s">
        <v>276</v>
      </c>
      <c r="D87" s="184" t="s">
        <v>153</v>
      </c>
      <c r="E87" s="188">
        <v>1</v>
      </c>
      <c r="F87" s="194"/>
      <c r="G87" s="195">
        <f>ROUND(E87*F87,2)</f>
        <v>0</v>
      </c>
      <c r="H87" s="194"/>
      <c r="I87" s="195">
        <f>ROUND(E87*H87,2)</f>
        <v>0</v>
      </c>
      <c r="J87" s="194"/>
      <c r="K87" s="195">
        <f>ROUND(E87*J87,2)</f>
        <v>0</v>
      </c>
      <c r="L87" s="195">
        <v>15</v>
      </c>
      <c r="M87" s="195">
        <f>G87*(1+L87/100)</f>
        <v>0</v>
      </c>
      <c r="N87" s="195">
        <v>0</v>
      </c>
      <c r="O87" s="195">
        <f>ROUND(E87*N87,2)</f>
        <v>0</v>
      </c>
      <c r="P87" s="195">
        <v>0</v>
      </c>
      <c r="Q87" s="195">
        <f>ROUND(E87*P87,2)</f>
        <v>0</v>
      </c>
      <c r="R87" s="195" t="s">
        <v>274</v>
      </c>
      <c r="S87" s="195" t="s">
        <v>164</v>
      </c>
      <c r="T87" s="195">
        <v>0</v>
      </c>
      <c r="U87" s="196">
        <f>ROUND(E87*T87,2)</f>
        <v>0</v>
      </c>
      <c r="V87" s="195"/>
      <c r="W87" s="171"/>
      <c r="X87" s="171"/>
      <c r="Y87" s="171"/>
      <c r="Z87" s="171"/>
      <c r="AA87" s="171"/>
      <c r="AB87" s="171"/>
      <c r="AC87" s="171"/>
      <c r="AD87" s="171"/>
      <c r="AE87" s="171"/>
      <c r="AF87" s="171"/>
      <c r="AG87" s="171" t="s">
        <v>210</v>
      </c>
      <c r="AH87" s="171"/>
      <c r="AI87" s="171"/>
      <c r="AJ87" s="171"/>
      <c r="AK87" s="171"/>
      <c r="AL87" s="171"/>
      <c r="AM87" s="171"/>
      <c r="AN87" s="171"/>
      <c r="AO87" s="171"/>
      <c r="AP87" s="171"/>
      <c r="AQ87" s="171"/>
      <c r="AR87" s="171"/>
      <c r="AS87" s="171"/>
      <c r="AT87" s="171"/>
      <c r="AU87" s="171"/>
      <c r="AV87" s="171"/>
      <c r="AW87" s="171"/>
      <c r="AX87" s="171"/>
      <c r="AY87" s="171"/>
      <c r="AZ87" s="171"/>
      <c r="BA87" s="171"/>
      <c r="BB87" s="171"/>
      <c r="BC87" s="171"/>
      <c r="BD87" s="171"/>
      <c r="BE87" s="171"/>
      <c r="BF87" s="171"/>
      <c r="BG87" s="171"/>
      <c r="BH87" s="171"/>
    </row>
    <row r="88" spans="1:60" outlineLevel="1">
      <c r="A88" s="172">
        <v>39</v>
      </c>
      <c r="B88" s="182" t="s">
        <v>277</v>
      </c>
      <c r="C88" s="211" t="s">
        <v>278</v>
      </c>
      <c r="D88" s="184" t="s">
        <v>174</v>
      </c>
      <c r="E88" s="188">
        <v>48.86</v>
      </c>
      <c r="F88" s="194"/>
      <c r="G88" s="195">
        <f>ROUND(E88*F88,2)</f>
        <v>0</v>
      </c>
      <c r="H88" s="194"/>
      <c r="I88" s="195">
        <f>ROUND(E88*H88,2)</f>
        <v>0</v>
      </c>
      <c r="J88" s="194"/>
      <c r="K88" s="195">
        <f>ROUND(E88*J88,2)</f>
        <v>0</v>
      </c>
      <c r="L88" s="195">
        <v>15</v>
      </c>
      <c r="M88" s="195">
        <f>G88*(1+L88/100)</f>
        <v>0</v>
      </c>
      <c r="N88" s="195">
        <v>0</v>
      </c>
      <c r="O88" s="195">
        <f>ROUND(E88*N88,2)</f>
        <v>0</v>
      </c>
      <c r="P88" s="195">
        <v>0.03</v>
      </c>
      <c r="Q88" s="195">
        <f>ROUND(E88*P88,2)</f>
        <v>1.47</v>
      </c>
      <c r="R88" s="195" t="s">
        <v>279</v>
      </c>
      <c r="S88" s="195" t="s">
        <v>164</v>
      </c>
      <c r="T88" s="195">
        <v>0.23499999999999999</v>
      </c>
      <c r="U88" s="196">
        <f>ROUND(E88*T88,2)</f>
        <v>11.48</v>
      </c>
      <c r="V88" s="195"/>
      <c r="W88" s="171"/>
      <c r="X88" s="171"/>
      <c r="Y88" s="171"/>
      <c r="Z88" s="171"/>
      <c r="AA88" s="171"/>
      <c r="AB88" s="171"/>
      <c r="AC88" s="171"/>
      <c r="AD88" s="171"/>
      <c r="AE88" s="171"/>
      <c r="AF88" s="171"/>
      <c r="AG88" s="171" t="s">
        <v>165</v>
      </c>
      <c r="AH88" s="171"/>
      <c r="AI88" s="171"/>
      <c r="AJ88" s="171"/>
      <c r="AK88" s="171"/>
      <c r="AL88" s="171"/>
      <c r="AM88" s="171"/>
      <c r="AN88" s="171"/>
      <c r="AO88" s="171"/>
      <c r="AP88" s="171"/>
      <c r="AQ88" s="171"/>
      <c r="AR88" s="171"/>
      <c r="AS88" s="171"/>
      <c r="AT88" s="171"/>
      <c r="AU88" s="171"/>
      <c r="AV88" s="171"/>
      <c r="AW88" s="171"/>
      <c r="AX88" s="171"/>
      <c r="AY88" s="171"/>
      <c r="AZ88" s="171"/>
      <c r="BA88" s="171"/>
      <c r="BB88" s="171"/>
      <c r="BC88" s="171"/>
      <c r="BD88" s="171"/>
      <c r="BE88" s="171"/>
      <c r="BF88" s="171"/>
      <c r="BG88" s="171"/>
      <c r="BH88" s="171"/>
    </row>
    <row r="89" spans="1:60" outlineLevel="1">
      <c r="A89" s="172"/>
      <c r="B89" s="182"/>
      <c r="C89" s="213" t="s">
        <v>280</v>
      </c>
      <c r="D89" s="186"/>
      <c r="E89" s="190">
        <v>48.86</v>
      </c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5"/>
      <c r="U89" s="196"/>
      <c r="V89" s="195"/>
      <c r="W89" s="171"/>
      <c r="X89" s="171"/>
      <c r="Y89" s="171"/>
      <c r="Z89" s="171"/>
      <c r="AA89" s="171"/>
      <c r="AB89" s="171"/>
      <c r="AC89" s="171"/>
      <c r="AD89" s="171"/>
      <c r="AE89" s="171"/>
      <c r="AF89" s="171"/>
      <c r="AG89" s="171" t="s">
        <v>167</v>
      </c>
      <c r="AH89" s="171">
        <v>0</v>
      </c>
      <c r="AI89" s="171"/>
      <c r="AJ89" s="171"/>
      <c r="AK89" s="171"/>
      <c r="AL89" s="171"/>
      <c r="AM89" s="171"/>
      <c r="AN89" s="171"/>
      <c r="AO89" s="171"/>
      <c r="AP89" s="171"/>
      <c r="AQ89" s="171"/>
      <c r="AR89" s="171"/>
      <c r="AS89" s="171"/>
      <c r="AT89" s="171"/>
      <c r="AU89" s="171"/>
      <c r="AV89" s="171"/>
      <c r="AW89" s="171"/>
      <c r="AX89" s="171"/>
      <c r="AY89" s="171"/>
      <c r="AZ89" s="171"/>
      <c r="BA89" s="171"/>
      <c r="BB89" s="171"/>
      <c r="BC89" s="171"/>
      <c r="BD89" s="171"/>
      <c r="BE89" s="171"/>
      <c r="BF89" s="171"/>
      <c r="BG89" s="171"/>
      <c r="BH89" s="171"/>
    </row>
    <row r="90" spans="1:60" outlineLevel="1">
      <c r="A90" s="172">
        <v>40</v>
      </c>
      <c r="B90" s="182" t="s">
        <v>281</v>
      </c>
      <c r="C90" s="211" t="s">
        <v>282</v>
      </c>
      <c r="D90" s="184" t="s">
        <v>170</v>
      </c>
      <c r="E90" s="188">
        <v>3</v>
      </c>
      <c r="F90" s="194"/>
      <c r="G90" s="195">
        <f>ROUND(E90*F90,2)</f>
        <v>0</v>
      </c>
      <c r="H90" s="194"/>
      <c r="I90" s="195">
        <f>ROUND(E90*H90,2)</f>
        <v>0</v>
      </c>
      <c r="J90" s="194"/>
      <c r="K90" s="195">
        <f>ROUND(E90*J90,2)</f>
        <v>0</v>
      </c>
      <c r="L90" s="195">
        <v>15</v>
      </c>
      <c r="M90" s="195">
        <f>G90*(1+L90/100)</f>
        <v>0</v>
      </c>
      <c r="N90" s="195">
        <v>0</v>
      </c>
      <c r="O90" s="195">
        <f>ROUND(E90*N90,2)</f>
        <v>0</v>
      </c>
      <c r="P90" s="195">
        <v>1.8E-3</v>
      </c>
      <c r="Q90" s="195">
        <f>ROUND(E90*P90,2)</f>
        <v>0.01</v>
      </c>
      <c r="R90" s="195" t="s">
        <v>283</v>
      </c>
      <c r="S90" s="195" t="s">
        <v>164</v>
      </c>
      <c r="T90" s="195">
        <v>0.11</v>
      </c>
      <c r="U90" s="196">
        <f>ROUND(E90*T90,2)</f>
        <v>0.33</v>
      </c>
      <c r="V90" s="195"/>
      <c r="W90" s="171"/>
      <c r="X90" s="171"/>
      <c r="Y90" s="171"/>
      <c r="Z90" s="171"/>
      <c r="AA90" s="171"/>
      <c r="AB90" s="171"/>
      <c r="AC90" s="171"/>
      <c r="AD90" s="171"/>
      <c r="AE90" s="171"/>
      <c r="AF90" s="171"/>
      <c r="AG90" s="171" t="s">
        <v>165</v>
      </c>
      <c r="AH90" s="171"/>
      <c r="AI90" s="171"/>
      <c r="AJ90" s="171"/>
      <c r="AK90" s="171"/>
      <c r="AL90" s="171"/>
      <c r="AM90" s="171"/>
      <c r="AN90" s="171"/>
      <c r="AO90" s="171"/>
      <c r="AP90" s="171"/>
      <c r="AQ90" s="171"/>
      <c r="AR90" s="171"/>
      <c r="AS90" s="171"/>
      <c r="AT90" s="171"/>
      <c r="AU90" s="171"/>
      <c r="AV90" s="171"/>
      <c r="AW90" s="171"/>
      <c r="AX90" s="171"/>
      <c r="AY90" s="171"/>
      <c r="AZ90" s="171"/>
      <c r="BA90" s="171"/>
      <c r="BB90" s="171"/>
      <c r="BC90" s="171"/>
      <c r="BD90" s="171"/>
      <c r="BE90" s="171"/>
      <c r="BF90" s="171"/>
      <c r="BG90" s="171"/>
      <c r="BH90" s="171"/>
    </row>
    <row r="91" spans="1:60" outlineLevel="1">
      <c r="A91" s="172">
        <v>41</v>
      </c>
      <c r="B91" s="182" t="s">
        <v>284</v>
      </c>
      <c r="C91" s="211" t="s">
        <v>285</v>
      </c>
      <c r="D91" s="184" t="s">
        <v>174</v>
      </c>
      <c r="E91" s="188">
        <v>35.54</v>
      </c>
      <c r="F91" s="194"/>
      <c r="G91" s="195">
        <f>ROUND(E91*F91,2)</f>
        <v>0</v>
      </c>
      <c r="H91" s="194"/>
      <c r="I91" s="195">
        <f>ROUND(E91*H91,2)</f>
        <v>0</v>
      </c>
      <c r="J91" s="194"/>
      <c r="K91" s="195">
        <f>ROUND(E91*J91,2)</f>
        <v>0</v>
      </c>
      <c r="L91" s="195">
        <v>15</v>
      </c>
      <c r="M91" s="195">
        <f>G91*(1+L91/100)</f>
        <v>0</v>
      </c>
      <c r="N91" s="195">
        <v>0</v>
      </c>
      <c r="O91" s="195">
        <f>ROUND(E91*N91,2)</f>
        <v>0</v>
      </c>
      <c r="P91" s="195">
        <v>2.5000000000000001E-2</v>
      </c>
      <c r="Q91" s="195">
        <f>ROUND(E91*P91,2)</f>
        <v>0.89</v>
      </c>
      <c r="R91" s="195" t="s">
        <v>286</v>
      </c>
      <c r="S91" s="195" t="s">
        <v>164</v>
      </c>
      <c r="T91" s="195">
        <v>0.2</v>
      </c>
      <c r="U91" s="196">
        <f>ROUND(E91*T91,2)</f>
        <v>7.11</v>
      </c>
      <c r="V91" s="195"/>
      <c r="W91" s="171"/>
      <c r="X91" s="171"/>
      <c r="Y91" s="171"/>
      <c r="Z91" s="171"/>
      <c r="AA91" s="171"/>
      <c r="AB91" s="171"/>
      <c r="AC91" s="171"/>
      <c r="AD91" s="171"/>
      <c r="AE91" s="171"/>
      <c r="AF91" s="171"/>
      <c r="AG91" s="171" t="s">
        <v>165</v>
      </c>
      <c r="AH91" s="171"/>
      <c r="AI91" s="171"/>
      <c r="AJ91" s="171"/>
      <c r="AK91" s="171"/>
      <c r="AL91" s="171"/>
      <c r="AM91" s="171"/>
      <c r="AN91" s="171"/>
      <c r="AO91" s="171"/>
      <c r="AP91" s="171"/>
      <c r="AQ91" s="171"/>
      <c r="AR91" s="171"/>
      <c r="AS91" s="171"/>
      <c r="AT91" s="171"/>
      <c r="AU91" s="171"/>
      <c r="AV91" s="171"/>
      <c r="AW91" s="171"/>
      <c r="AX91" s="171"/>
      <c r="AY91" s="171"/>
      <c r="AZ91" s="171"/>
      <c r="BA91" s="171"/>
      <c r="BB91" s="171"/>
      <c r="BC91" s="171"/>
      <c r="BD91" s="171"/>
      <c r="BE91" s="171"/>
      <c r="BF91" s="171"/>
      <c r="BG91" s="171"/>
      <c r="BH91" s="171"/>
    </row>
    <row r="92" spans="1:60" outlineLevel="1">
      <c r="A92" s="172"/>
      <c r="B92" s="182"/>
      <c r="C92" s="213" t="s">
        <v>287</v>
      </c>
      <c r="D92" s="186"/>
      <c r="E92" s="190">
        <v>35.54</v>
      </c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6"/>
      <c r="V92" s="195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1" t="s">
        <v>167</v>
      </c>
      <c r="AH92" s="171">
        <v>0</v>
      </c>
      <c r="AI92" s="171"/>
      <c r="AJ92" s="171"/>
      <c r="AK92" s="171"/>
      <c r="AL92" s="171"/>
      <c r="AM92" s="171"/>
      <c r="AN92" s="171"/>
      <c r="AO92" s="171"/>
      <c r="AP92" s="171"/>
      <c r="AQ92" s="171"/>
      <c r="AR92" s="171"/>
      <c r="AS92" s="171"/>
      <c r="AT92" s="171"/>
      <c r="AU92" s="171"/>
      <c r="AV92" s="171"/>
      <c r="AW92" s="171"/>
      <c r="AX92" s="171"/>
      <c r="AY92" s="171"/>
      <c r="AZ92" s="171"/>
      <c r="BA92" s="171"/>
      <c r="BB92" s="171"/>
      <c r="BC92" s="171"/>
      <c r="BD92" s="171"/>
      <c r="BE92" s="171"/>
      <c r="BF92" s="171"/>
      <c r="BG92" s="171"/>
      <c r="BH92" s="171"/>
    </row>
    <row r="93" spans="1:60" outlineLevel="1">
      <c r="A93" s="172">
        <v>42</v>
      </c>
      <c r="B93" s="182" t="s">
        <v>288</v>
      </c>
      <c r="C93" s="211" t="s">
        <v>289</v>
      </c>
      <c r="D93" s="184" t="s">
        <v>174</v>
      </c>
      <c r="E93" s="188">
        <v>13.32</v>
      </c>
      <c r="F93" s="194"/>
      <c r="G93" s="195">
        <f>ROUND(E93*F93,2)</f>
        <v>0</v>
      </c>
      <c r="H93" s="194"/>
      <c r="I93" s="195">
        <f>ROUND(E93*H93,2)</f>
        <v>0</v>
      </c>
      <c r="J93" s="194"/>
      <c r="K93" s="195">
        <f>ROUND(E93*J93,2)</f>
        <v>0</v>
      </c>
      <c r="L93" s="195">
        <v>15</v>
      </c>
      <c r="M93" s="195">
        <f>G93*(1+L93/100)</f>
        <v>0</v>
      </c>
      <c r="N93" s="195">
        <v>0</v>
      </c>
      <c r="O93" s="195">
        <f>ROUND(E93*N93,2)</f>
        <v>0</v>
      </c>
      <c r="P93" s="195">
        <v>0</v>
      </c>
      <c r="Q93" s="195">
        <f>ROUND(E93*P93,2)</f>
        <v>0</v>
      </c>
      <c r="R93" s="195" t="s">
        <v>286</v>
      </c>
      <c r="S93" s="195" t="s">
        <v>164</v>
      </c>
      <c r="T93" s="195">
        <v>0</v>
      </c>
      <c r="U93" s="196">
        <f>ROUND(E93*T93,2)</f>
        <v>0</v>
      </c>
      <c r="V93" s="195"/>
      <c r="W93" s="171"/>
      <c r="X93" s="171"/>
      <c r="Y93" s="171"/>
      <c r="Z93" s="171"/>
      <c r="AA93" s="171"/>
      <c r="AB93" s="171"/>
      <c r="AC93" s="171"/>
      <c r="AD93" s="171"/>
      <c r="AE93" s="171"/>
      <c r="AF93" s="171"/>
      <c r="AG93" s="171" t="s">
        <v>210</v>
      </c>
      <c r="AH93" s="171"/>
      <c r="AI93" s="171"/>
      <c r="AJ93" s="171"/>
      <c r="AK93" s="171"/>
      <c r="AL93" s="171"/>
      <c r="AM93" s="171"/>
      <c r="AN93" s="171"/>
      <c r="AO93" s="171"/>
      <c r="AP93" s="171"/>
      <c r="AQ93" s="171"/>
      <c r="AR93" s="171"/>
      <c r="AS93" s="171"/>
      <c r="AT93" s="171"/>
      <c r="AU93" s="171"/>
      <c r="AV93" s="171"/>
      <c r="AW93" s="171"/>
      <c r="AX93" s="171"/>
      <c r="AY93" s="171"/>
      <c r="AZ93" s="171"/>
      <c r="BA93" s="171"/>
      <c r="BB93" s="171"/>
      <c r="BC93" s="171"/>
      <c r="BD93" s="171"/>
      <c r="BE93" s="171"/>
      <c r="BF93" s="171"/>
      <c r="BG93" s="171"/>
      <c r="BH93" s="171"/>
    </row>
    <row r="94" spans="1:60" outlineLevel="1">
      <c r="A94" s="172"/>
      <c r="B94" s="182"/>
      <c r="C94" s="213" t="s">
        <v>290</v>
      </c>
      <c r="D94" s="186"/>
      <c r="E94" s="190">
        <v>13.32</v>
      </c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6"/>
      <c r="V94" s="195"/>
      <c r="W94" s="171"/>
      <c r="X94" s="171"/>
      <c r="Y94" s="171"/>
      <c r="Z94" s="171"/>
      <c r="AA94" s="171"/>
      <c r="AB94" s="171"/>
      <c r="AC94" s="171"/>
      <c r="AD94" s="171"/>
      <c r="AE94" s="171"/>
      <c r="AF94" s="171"/>
      <c r="AG94" s="171" t="s">
        <v>167</v>
      </c>
      <c r="AH94" s="171">
        <v>0</v>
      </c>
      <c r="AI94" s="171"/>
      <c r="AJ94" s="171"/>
      <c r="AK94" s="171"/>
      <c r="AL94" s="171"/>
      <c r="AM94" s="171"/>
      <c r="AN94" s="171"/>
      <c r="AO94" s="171"/>
      <c r="AP94" s="171"/>
      <c r="AQ94" s="171"/>
      <c r="AR94" s="171"/>
      <c r="AS94" s="171"/>
      <c r="AT94" s="171"/>
      <c r="AU94" s="171"/>
      <c r="AV94" s="171"/>
      <c r="AW94" s="171"/>
      <c r="AX94" s="171"/>
      <c r="AY94" s="171"/>
      <c r="AZ94" s="171"/>
      <c r="BA94" s="171"/>
      <c r="BB94" s="171"/>
      <c r="BC94" s="171"/>
      <c r="BD94" s="171"/>
      <c r="BE94" s="171"/>
      <c r="BF94" s="171"/>
      <c r="BG94" s="171"/>
      <c r="BH94" s="171"/>
    </row>
    <row r="95" spans="1:60" ht="22.5" outlineLevel="1">
      <c r="A95" s="172">
        <v>43</v>
      </c>
      <c r="B95" s="182" t="s">
        <v>291</v>
      </c>
      <c r="C95" s="211" t="s">
        <v>292</v>
      </c>
      <c r="D95" s="184" t="s">
        <v>153</v>
      </c>
      <c r="E95" s="188">
        <v>1</v>
      </c>
      <c r="F95" s="194"/>
      <c r="G95" s="195">
        <f>ROUND(E95*F95,2)</f>
        <v>0</v>
      </c>
      <c r="H95" s="194"/>
      <c r="I95" s="195">
        <f>ROUND(E95*H95,2)</f>
        <v>0</v>
      </c>
      <c r="J95" s="194"/>
      <c r="K95" s="195">
        <f>ROUND(E95*J95,2)</f>
        <v>0</v>
      </c>
      <c r="L95" s="195">
        <v>15</v>
      </c>
      <c r="M95" s="195">
        <f>G95*(1+L95/100)</f>
        <v>0</v>
      </c>
      <c r="N95" s="195">
        <v>0</v>
      </c>
      <c r="O95" s="195">
        <f>ROUND(E95*N95,2)</f>
        <v>0</v>
      </c>
      <c r="P95" s="195">
        <v>0</v>
      </c>
      <c r="Q95" s="195">
        <f>ROUND(E95*P95,2)</f>
        <v>0</v>
      </c>
      <c r="R95" s="195"/>
      <c r="S95" s="195" t="s">
        <v>154</v>
      </c>
      <c r="T95" s="195">
        <v>0</v>
      </c>
      <c r="U95" s="196">
        <f>ROUND(E95*T95,2)</f>
        <v>0</v>
      </c>
      <c r="V95" s="195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71" t="s">
        <v>210</v>
      </c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1"/>
      <c r="AZ95" s="171"/>
      <c r="BA95" s="171"/>
      <c r="BB95" s="171"/>
      <c r="BC95" s="171"/>
      <c r="BD95" s="171"/>
      <c r="BE95" s="171"/>
      <c r="BF95" s="171"/>
      <c r="BG95" s="171"/>
      <c r="BH95" s="171"/>
    </row>
    <row r="96" spans="1:60" ht="22.5" outlineLevel="1">
      <c r="A96" s="172">
        <v>44</v>
      </c>
      <c r="B96" s="182" t="s">
        <v>293</v>
      </c>
      <c r="C96" s="211" t="s">
        <v>294</v>
      </c>
      <c r="D96" s="184" t="s">
        <v>153</v>
      </c>
      <c r="E96" s="188">
        <v>1</v>
      </c>
      <c r="F96" s="194"/>
      <c r="G96" s="195">
        <f>ROUND(E96*F96,2)</f>
        <v>0</v>
      </c>
      <c r="H96" s="194"/>
      <c r="I96" s="195">
        <f>ROUND(E96*H96,2)</f>
        <v>0</v>
      </c>
      <c r="J96" s="194"/>
      <c r="K96" s="195">
        <f>ROUND(E96*J96,2)</f>
        <v>0</v>
      </c>
      <c r="L96" s="195">
        <v>15</v>
      </c>
      <c r="M96" s="195">
        <f>G96*(1+L96/100)</f>
        <v>0</v>
      </c>
      <c r="N96" s="195">
        <v>0</v>
      </c>
      <c r="O96" s="195">
        <f>ROUND(E96*N96,2)</f>
        <v>0</v>
      </c>
      <c r="P96" s="195">
        <v>0</v>
      </c>
      <c r="Q96" s="195">
        <f>ROUND(E96*P96,2)</f>
        <v>0</v>
      </c>
      <c r="R96" s="195"/>
      <c r="S96" s="195" t="s">
        <v>154</v>
      </c>
      <c r="T96" s="195">
        <v>0</v>
      </c>
      <c r="U96" s="196">
        <f>ROUND(E96*T96,2)</f>
        <v>0</v>
      </c>
      <c r="V96" s="195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71" t="s">
        <v>165</v>
      </c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1"/>
      <c r="AZ96" s="171"/>
      <c r="BA96" s="171"/>
      <c r="BB96" s="171"/>
      <c r="BC96" s="171"/>
      <c r="BD96" s="171"/>
      <c r="BE96" s="171"/>
      <c r="BF96" s="171"/>
      <c r="BG96" s="171"/>
      <c r="BH96" s="171"/>
    </row>
    <row r="97" spans="1:60" outlineLevel="1">
      <c r="A97" s="172">
        <v>45</v>
      </c>
      <c r="B97" s="182" t="s">
        <v>295</v>
      </c>
      <c r="C97" s="211" t="s">
        <v>296</v>
      </c>
      <c r="D97" s="184" t="s">
        <v>170</v>
      </c>
      <c r="E97" s="188">
        <v>1</v>
      </c>
      <c r="F97" s="194"/>
      <c r="G97" s="195">
        <f>ROUND(E97*F97,2)</f>
        <v>0</v>
      </c>
      <c r="H97" s="194"/>
      <c r="I97" s="195">
        <f>ROUND(E97*H97,2)</f>
        <v>0</v>
      </c>
      <c r="J97" s="194"/>
      <c r="K97" s="195">
        <f>ROUND(E97*J97,2)</f>
        <v>0</v>
      </c>
      <c r="L97" s="195">
        <v>15</v>
      </c>
      <c r="M97" s="195">
        <f>G97*(1+L97/100)</f>
        <v>0</v>
      </c>
      <c r="N97" s="195">
        <v>0</v>
      </c>
      <c r="O97" s="195">
        <f>ROUND(E97*N97,2)</f>
        <v>0</v>
      </c>
      <c r="P97" s="195">
        <v>0.38046999999999997</v>
      </c>
      <c r="Q97" s="195">
        <f>ROUND(E97*P97,2)</f>
        <v>0.38</v>
      </c>
      <c r="R97" s="195" t="s">
        <v>297</v>
      </c>
      <c r="S97" s="195" t="s">
        <v>164</v>
      </c>
      <c r="T97" s="195">
        <v>48.787419999999997</v>
      </c>
      <c r="U97" s="196">
        <f>ROUND(E97*T97,2)</f>
        <v>48.79</v>
      </c>
      <c r="V97" s="195"/>
      <c r="W97" s="171"/>
      <c r="X97" s="171"/>
      <c r="Y97" s="171"/>
      <c r="Z97" s="171"/>
      <c r="AA97" s="171"/>
      <c r="AB97" s="171"/>
      <c r="AC97" s="171"/>
      <c r="AD97" s="171"/>
      <c r="AE97" s="171"/>
      <c r="AF97" s="171"/>
      <c r="AG97" s="171" t="s">
        <v>298</v>
      </c>
      <c r="AH97" s="171"/>
      <c r="AI97" s="171"/>
      <c r="AJ97" s="171"/>
      <c r="AK97" s="171"/>
      <c r="AL97" s="171"/>
      <c r="AM97" s="171"/>
      <c r="AN97" s="171"/>
      <c r="AO97" s="171"/>
      <c r="AP97" s="171"/>
      <c r="AQ97" s="171"/>
      <c r="AR97" s="171"/>
      <c r="AS97" s="171"/>
      <c r="AT97" s="171"/>
      <c r="AU97" s="171"/>
      <c r="AV97" s="171"/>
      <c r="AW97" s="171"/>
      <c r="AX97" s="171"/>
      <c r="AY97" s="171"/>
      <c r="AZ97" s="171"/>
      <c r="BA97" s="171"/>
      <c r="BB97" s="171"/>
      <c r="BC97" s="171"/>
      <c r="BD97" s="171"/>
      <c r="BE97" s="171"/>
      <c r="BF97" s="171"/>
      <c r="BG97" s="171"/>
      <c r="BH97" s="171"/>
    </row>
    <row r="98" spans="1:60">
      <c r="A98" s="178" t="s">
        <v>149</v>
      </c>
      <c r="B98" s="183" t="s">
        <v>89</v>
      </c>
      <c r="C98" s="212" t="s">
        <v>90</v>
      </c>
      <c r="D98" s="185"/>
      <c r="E98" s="189"/>
      <c r="F98" s="197"/>
      <c r="G98" s="197">
        <f>SUMIF(AG99:AG99,"&lt;&gt;NOR",G99:G99)</f>
        <v>0</v>
      </c>
      <c r="H98" s="197"/>
      <c r="I98" s="197">
        <f>SUM(I99:I99)</f>
        <v>0</v>
      </c>
      <c r="J98" s="197"/>
      <c r="K98" s="197">
        <f>SUM(K99:K99)</f>
        <v>0</v>
      </c>
      <c r="L98" s="197"/>
      <c r="M98" s="197">
        <f>SUM(M99:M99)</f>
        <v>0</v>
      </c>
      <c r="N98" s="197"/>
      <c r="O98" s="197">
        <f>SUM(O99:O99)</f>
        <v>0</v>
      </c>
      <c r="P98" s="197"/>
      <c r="Q98" s="197">
        <f>SUM(Q99:Q99)</f>
        <v>0</v>
      </c>
      <c r="R98" s="197"/>
      <c r="S98" s="197"/>
      <c r="T98" s="197"/>
      <c r="U98" s="198">
        <f>SUM(U99:U99)</f>
        <v>19.64</v>
      </c>
      <c r="V98" s="197"/>
      <c r="AG98" t="s">
        <v>150</v>
      </c>
    </row>
    <row r="99" spans="1:60" outlineLevel="1">
      <c r="A99" s="172">
        <v>46</v>
      </c>
      <c r="B99" s="182" t="s">
        <v>299</v>
      </c>
      <c r="C99" s="211" t="s">
        <v>300</v>
      </c>
      <c r="D99" s="184" t="s">
        <v>233</v>
      </c>
      <c r="E99" s="188">
        <v>7.6210300000000002</v>
      </c>
      <c r="F99" s="194"/>
      <c r="G99" s="195">
        <f>ROUND(E99*F99,2)</f>
        <v>0</v>
      </c>
      <c r="H99" s="194"/>
      <c r="I99" s="195">
        <f>ROUND(E99*H99,2)</f>
        <v>0</v>
      </c>
      <c r="J99" s="194"/>
      <c r="K99" s="195">
        <f>ROUND(E99*J99,2)</f>
        <v>0</v>
      </c>
      <c r="L99" s="195">
        <v>15</v>
      </c>
      <c r="M99" s="195">
        <f>G99*(1+L99/100)</f>
        <v>0</v>
      </c>
      <c r="N99" s="195">
        <v>0</v>
      </c>
      <c r="O99" s="195">
        <f>ROUND(E99*N99,2)</f>
        <v>0</v>
      </c>
      <c r="P99" s="195">
        <v>0</v>
      </c>
      <c r="Q99" s="195">
        <f>ROUND(E99*P99,2)</f>
        <v>0</v>
      </c>
      <c r="R99" s="195" t="s">
        <v>163</v>
      </c>
      <c r="S99" s="195" t="s">
        <v>164</v>
      </c>
      <c r="T99" s="195">
        <v>2.577</v>
      </c>
      <c r="U99" s="196">
        <f>ROUND(E99*T99,2)</f>
        <v>19.64</v>
      </c>
      <c r="V99" s="195"/>
      <c r="W99" s="171"/>
      <c r="X99" s="171"/>
      <c r="Y99" s="171"/>
      <c r="Z99" s="171"/>
      <c r="AA99" s="171"/>
      <c r="AB99" s="171"/>
      <c r="AC99" s="171"/>
      <c r="AD99" s="171"/>
      <c r="AE99" s="171"/>
      <c r="AF99" s="171"/>
      <c r="AG99" s="171" t="s">
        <v>301</v>
      </c>
      <c r="AH99" s="171"/>
      <c r="AI99" s="171"/>
      <c r="AJ99" s="171"/>
      <c r="AK99" s="171"/>
      <c r="AL99" s="171"/>
      <c r="AM99" s="171"/>
      <c r="AN99" s="171"/>
      <c r="AO99" s="171"/>
      <c r="AP99" s="171"/>
      <c r="AQ99" s="171"/>
      <c r="AR99" s="171"/>
      <c r="AS99" s="171"/>
      <c r="AT99" s="171"/>
      <c r="AU99" s="171"/>
      <c r="AV99" s="171"/>
      <c r="AW99" s="171"/>
      <c r="AX99" s="171"/>
      <c r="AY99" s="171"/>
      <c r="AZ99" s="171"/>
      <c r="BA99" s="171"/>
      <c r="BB99" s="171"/>
      <c r="BC99" s="171"/>
      <c r="BD99" s="171"/>
      <c r="BE99" s="171"/>
      <c r="BF99" s="171"/>
      <c r="BG99" s="171"/>
      <c r="BH99" s="171"/>
    </row>
    <row r="100" spans="1:60">
      <c r="A100" s="178" t="s">
        <v>149</v>
      </c>
      <c r="B100" s="183" t="s">
        <v>91</v>
      </c>
      <c r="C100" s="212" t="s">
        <v>92</v>
      </c>
      <c r="D100" s="185"/>
      <c r="E100" s="189"/>
      <c r="F100" s="197"/>
      <c r="G100" s="197">
        <f>SUMIF(AG101:AG102,"&lt;&gt;NOR",G101:G102)</f>
        <v>0</v>
      </c>
      <c r="H100" s="197"/>
      <c r="I100" s="197">
        <f>SUM(I101:I102)</f>
        <v>0</v>
      </c>
      <c r="J100" s="197"/>
      <c r="K100" s="197">
        <f>SUM(K101:K102)</f>
        <v>0</v>
      </c>
      <c r="L100" s="197"/>
      <c r="M100" s="197">
        <f>SUM(M101:M102)</f>
        <v>0</v>
      </c>
      <c r="N100" s="197"/>
      <c r="O100" s="197">
        <f>SUM(O101:O102)</f>
        <v>0</v>
      </c>
      <c r="P100" s="197"/>
      <c r="Q100" s="197">
        <f>SUM(Q101:Q102)</f>
        <v>0</v>
      </c>
      <c r="R100" s="197"/>
      <c r="S100" s="197"/>
      <c r="T100" s="197"/>
      <c r="U100" s="198">
        <f>SUM(U101:U102)</f>
        <v>3.86</v>
      </c>
      <c r="V100" s="197"/>
      <c r="AG100" t="s">
        <v>150</v>
      </c>
    </row>
    <row r="101" spans="1:60" ht="22.5" outlineLevel="1">
      <c r="A101" s="172">
        <v>47</v>
      </c>
      <c r="B101" s="182" t="s">
        <v>302</v>
      </c>
      <c r="C101" s="211" t="s">
        <v>303</v>
      </c>
      <c r="D101" s="184" t="s">
        <v>174</v>
      </c>
      <c r="E101" s="188">
        <v>9.1010000000000009</v>
      </c>
      <c r="F101" s="194"/>
      <c r="G101" s="195">
        <f>ROUND(E101*F101,2)</f>
        <v>0</v>
      </c>
      <c r="H101" s="194"/>
      <c r="I101" s="195">
        <f>ROUND(E101*H101,2)</f>
        <v>0</v>
      </c>
      <c r="J101" s="194"/>
      <c r="K101" s="195">
        <f>ROUND(E101*J101,2)</f>
        <v>0</v>
      </c>
      <c r="L101" s="195">
        <v>15</v>
      </c>
      <c r="M101" s="195">
        <f>G101*(1+L101/100)</f>
        <v>0</v>
      </c>
      <c r="N101" s="195">
        <v>0</v>
      </c>
      <c r="O101" s="195">
        <f>ROUND(E101*N101,2)</f>
        <v>0</v>
      </c>
      <c r="P101" s="195">
        <v>0</v>
      </c>
      <c r="Q101" s="195">
        <f>ROUND(E101*P101,2)</f>
        <v>0</v>
      </c>
      <c r="R101" s="195" t="s">
        <v>297</v>
      </c>
      <c r="S101" s="195" t="s">
        <v>164</v>
      </c>
      <c r="T101" s="195">
        <v>0.42403000000000002</v>
      </c>
      <c r="U101" s="196">
        <f>ROUND(E101*T101,2)</f>
        <v>3.86</v>
      </c>
      <c r="V101" s="195"/>
      <c r="W101" s="171"/>
      <c r="X101" s="171"/>
      <c r="Y101" s="171"/>
      <c r="Z101" s="171"/>
      <c r="AA101" s="171"/>
      <c r="AB101" s="171"/>
      <c r="AC101" s="171"/>
      <c r="AD101" s="171"/>
      <c r="AE101" s="171"/>
      <c r="AF101" s="171"/>
      <c r="AG101" s="171" t="s">
        <v>304</v>
      </c>
      <c r="AH101" s="171"/>
      <c r="AI101" s="171"/>
      <c r="AJ101" s="171"/>
      <c r="AK101" s="171"/>
      <c r="AL101" s="171"/>
      <c r="AM101" s="171"/>
      <c r="AN101" s="171"/>
      <c r="AO101" s="171"/>
      <c r="AP101" s="171"/>
      <c r="AQ101" s="171"/>
      <c r="AR101" s="171"/>
      <c r="AS101" s="171"/>
      <c r="AT101" s="171"/>
      <c r="AU101" s="171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171"/>
      <c r="BF101" s="171"/>
      <c r="BG101" s="171"/>
      <c r="BH101" s="171"/>
    </row>
    <row r="102" spans="1:60" outlineLevel="1">
      <c r="A102" s="172"/>
      <c r="B102" s="182"/>
      <c r="C102" s="213" t="s">
        <v>305</v>
      </c>
      <c r="D102" s="186"/>
      <c r="E102" s="190">
        <v>9.1010000000000009</v>
      </c>
      <c r="F102" s="195"/>
      <c r="G102" s="195"/>
      <c r="H102" s="195"/>
      <c r="I102" s="195"/>
      <c r="J102" s="195"/>
      <c r="K102" s="195"/>
      <c r="L102" s="195"/>
      <c r="M102" s="195"/>
      <c r="N102" s="195"/>
      <c r="O102" s="195"/>
      <c r="P102" s="195"/>
      <c r="Q102" s="195"/>
      <c r="R102" s="195"/>
      <c r="S102" s="195"/>
      <c r="T102" s="195"/>
      <c r="U102" s="196"/>
      <c r="V102" s="195"/>
      <c r="W102" s="171"/>
      <c r="X102" s="171"/>
      <c r="Y102" s="171"/>
      <c r="Z102" s="171"/>
      <c r="AA102" s="171"/>
      <c r="AB102" s="171"/>
      <c r="AC102" s="171"/>
      <c r="AD102" s="171"/>
      <c r="AE102" s="171"/>
      <c r="AF102" s="171"/>
      <c r="AG102" s="171" t="s">
        <v>167</v>
      </c>
      <c r="AH102" s="171">
        <v>0</v>
      </c>
      <c r="AI102" s="171"/>
      <c r="AJ102" s="171"/>
      <c r="AK102" s="171"/>
      <c r="AL102" s="171"/>
      <c r="AM102" s="171"/>
      <c r="AN102" s="171"/>
      <c r="AO102" s="171"/>
      <c r="AP102" s="171"/>
      <c r="AQ102" s="171"/>
      <c r="AR102" s="171"/>
      <c r="AS102" s="171"/>
      <c r="AT102" s="171"/>
      <c r="AU102" s="171"/>
      <c r="AV102" s="171"/>
      <c r="AW102" s="171"/>
      <c r="AX102" s="171"/>
      <c r="AY102" s="171"/>
      <c r="AZ102" s="171"/>
      <c r="BA102" s="171"/>
      <c r="BB102" s="171"/>
      <c r="BC102" s="171"/>
      <c r="BD102" s="171"/>
      <c r="BE102" s="171"/>
      <c r="BF102" s="171"/>
      <c r="BG102" s="171"/>
      <c r="BH102" s="171"/>
    </row>
    <row r="103" spans="1:60">
      <c r="A103" s="178" t="s">
        <v>149</v>
      </c>
      <c r="B103" s="183" t="s">
        <v>93</v>
      </c>
      <c r="C103" s="212" t="s">
        <v>94</v>
      </c>
      <c r="D103" s="185"/>
      <c r="E103" s="189"/>
      <c r="F103" s="197"/>
      <c r="G103" s="197">
        <f>SUMIF(AG104:AG116,"&lt;&gt;NOR",G104:G116)</f>
        <v>0</v>
      </c>
      <c r="H103" s="197"/>
      <c r="I103" s="197">
        <f>SUM(I104:I116)</f>
        <v>0</v>
      </c>
      <c r="J103" s="197"/>
      <c r="K103" s="197">
        <f>SUM(K104:K116)</f>
        <v>0</v>
      </c>
      <c r="L103" s="197"/>
      <c r="M103" s="197">
        <f>SUM(M104:M116)</f>
        <v>0</v>
      </c>
      <c r="N103" s="197"/>
      <c r="O103" s="197">
        <f>SUM(O104:O116)</f>
        <v>0.24</v>
      </c>
      <c r="P103" s="197"/>
      <c r="Q103" s="197">
        <f>SUM(Q104:Q116)</f>
        <v>0</v>
      </c>
      <c r="R103" s="197"/>
      <c r="S103" s="197"/>
      <c r="T103" s="197"/>
      <c r="U103" s="198">
        <f>SUM(U104:U116)</f>
        <v>12</v>
      </c>
      <c r="V103" s="197"/>
      <c r="AG103" t="s">
        <v>150</v>
      </c>
    </row>
    <row r="104" spans="1:60" ht="22.5" outlineLevel="1">
      <c r="A104" s="172">
        <v>48</v>
      </c>
      <c r="B104" s="182" t="s">
        <v>306</v>
      </c>
      <c r="C104" s="211" t="s">
        <v>307</v>
      </c>
      <c r="D104" s="184" t="s">
        <v>174</v>
      </c>
      <c r="E104" s="188">
        <v>48.32</v>
      </c>
      <c r="F104" s="194"/>
      <c r="G104" s="195">
        <f>ROUND(E104*F104,2)</f>
        <v>0</v>
      </c>
      <c r="H104" s="194"/>
      <c r="I104" s="195">
        <f>ROUND(E104*H104,2)</f>
        <v>0</v>
      </c>
      <c r="J104" s="194"/>
      <c r="K104" s="195">
        <f>ROUND(E104*J104,2)</f>
        <v>0</v>
      </c>
      <c r="L104" s="195">
        <v>15</v>
      </c>
      <c r="M104" s="195">
        <f>G104*(1+L104/100)</f>
        <v>0</v>
      </c>
      <c r="N104" s="195">
        <v>1.9000000000000001E-4</v>
      </c>
      <c r="O104" s="195">
        <f>ROUND(E104*N104,2)</f>
        <v>0.01</v>
      </c>
      <c r="P104" s="195">
        <v>0</v>
      </c>
      <c r="Q104" s="195">
        <f>ROUND(E104*P104,2)</f>
        <v>0</v>
      </c>
      <c r="R104" s="195" t="s">
        <v>308</v>
      </c>
      <c r="S104" s="195" t="s">
        <v>164</v>
      </c>
      <c r="T104" s="195">
        <v>0.16</v>
      </c>
      <c r="U104" s="196">
        <f>ROUND(E104*T104,2)</f>
        <v>7.73</v>
      </c>
      <c r="V104" s="195"/>
      <c r="W104" s="171"/>
      <c r="X104" s="171"/>
      <c r="Y104" s="171"/>
      <c r="Z104" s="171"/>
      <c r="AA104" s="171"/>
      <c r="AB104" s="171"/>
      <c r="AC104" s="171"/>
      <c r="AD104" s="171"/>
      <c r="AE104" s="171"/>
      <c r="AF104" s="171"/>
      <c r="AG104" s="171" t="s">
        <v>165</v>
      </c>
      <c r="AH104" s="171"/>
      <c r="AI104" s="171"/>
      <c r="AJ104" s="171"/>
      <c r="AK104" s="171"/>
      <c r="AL104" s="171"/>
      <c r="AM104" s="171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</row>
    <row r="105" spans="1:60" outlineLevel="1">
      <c r="A105" s="172"/>
      <c r="B105" s="182"/>
      <c r="C105" s="213" t="s">
        <v>309</v>
      </c>
      <c r="D105" s="186"/>
      <c r="E105" s="190">
        <v>44.12</v>
      </c>
      <c r="F105" s="195"/>
      <c r="G105" s="195"/>
      <c r="H105" s="195"/>
      <c r="I105" s="195"/>
      <c r="J105" s="195"/>
      <c r="K105" s="195"/>
      <c r="L105" s="195"/>
      <c r="M105" s="195"/>
      <c r="N105" s="195"/>
      <c r="O105" s="195"/>
      <c r="P105" s="195"/>
      <c r="Q105" s="195"/>
      <c r="R105" s="195"/>
      <c r="S105" s="195"/>
      <c r="T105" s="195"/>
      <c r="U105" s="196"/>
      <c r="V105" s="195"/>
      <c r="W105" s="171"/>
      <c r="X105" s="171"/>
      <c r="Y105" s="171"/>
      <c r="Z105" s="171"/>
      <c r="AA105" s="171"/>
      <c r="AB105" s="171"/>
      <c r="AC105" s="171"/>
      <c r="AD105" s="171"/>
      <c r="AE105" s="171"/>
      <c r="AF105" s="171"/>
      <c r="AG105" s="171" t="s">
        <v>167</v>
      </c>
      <c r="AH105" s="171">
        <v>5</v>
      </c>
      <c r="AI105" s="171"/>
      <c r="AJ105" s="171"/>
      <c r="AK105" s="171"/>
      <c r="AL105" s="171"/>
      <c r="AM105" s="171"/>
      <c r="AN105" s="171"/>
      <c r="AO105" s="171"/>
      <c r="AP105" s="171"/>
      <c r="AQ105" s="171"/>
      <c r="AR105" s="171"/>
      <c r="AS105" s="171"/>
      <c r="AT105" s="171"/>
      <c r="AU105" s="171"/>
      <c r="AV105" s="171"/>
      <c r="AW105" s="171"/>
      <c r="AX105" s="171"/>
      <c r="AY105" s="171"/>
      <c r="AZ105" s="171"/>
      <c r="BA105" s="171"/>
      <c r="BB105" s="171"/>
      <c r="BC105" s="171"/>
      <c r="BD105" s="171"/>
      <c r="BE105" s="171"/>
      <c r="BF105" s="171"/>
      <c r="BG105" s="171"/>
      <c r="BH105" s="171"/>
    </row>
    <row r="106" spans="1:60" outlineLevel="1">
      <c r="A106" s="172"/>
      <c r="B106" s="182"/>
      <c r="C106" s="213" t="s">
        <v>310</v>
      </c>
      <c r="D106" s="186"/>
      <c r="E106" s="190">
        <v>4.2</v>
      </c>
      <c r="F106" s="195"/>
      <c r="G106" s="195"/>
      <c r="H106" s="195"/>
      <c r="I106" s="195"/>
      <c r="J106" s="195"/>
      <c r="K106" s="195"/>
      <c r="L106" s="195"/>
      <c r="M106" s="195"/>
      <c r="N106" s="195"/>
      <c r="O106" s="195"/>
      <c r="P106" s="195"/>
      <c r="Q106" s="195"/>
      <c r="R106" s="195"/>
      <c r="S106" s="195"/>
      <c r="T106" s="195"/>
      <c r="U106" s="196"/>
      <c r="V106" s="195"/>
      <c r="W106" s="171"/>
      <c r="X106" s="171"/>
      <c r="Y106" s="171"/>
      <c r="Z106" s="171"/>
      <c r="AA106" s="171"/>
      <c r="AB106" s="171"/>
      <c r="AC106" s="171"/>
      <c r="AD106" s="171"/>
      <c r="AE106" s="171"/>
      <c r="AF106" s="171"/>
      <c r="AG106" s="171" t="s">
        <v>167</v>
      </c>
      <c r="AH106" s="171">
        <v>5</v>
      </c>
      <c r="AI106" s="171"/>
      <c r="AJ106" s="171"/>
      <c r="AK106" s="171"/>
      <c r="AL106" s="171"/>
      <c r="AM106" s="171"/>
      <c r="AN106" s="171"/>
      <c r="AO106" s="171"/>
      <c r="AP106" s="171"/>
      <c r="AQ106" s="171"/>
      <c r="AR106" s="171"/>
      <c r="AS106" s="171"/>
      <c r="AT106" s="171"/>
      <c r="AU106" s="171"/>
      <c r="AV106" s="171"/>
      <c r="AW106" s="171"/>
      <c r="AX106" s="171"/>
      <c r="AY106" s="171"/>
      <c r="AZ106" s="171"/>
      <c r="BA106" s="171"/>
      <c r="BB106" s="171"/>
      <c r="BC106" s="171"/>
      <c r="BD106" s="171"/>
      <c r="BE106" s="171"/>
      <c r="BF106" s="171"/>
      <c r="BG106" s="171"/>
      <c r="BH106" s="171"/>
    </row>
    <row r="107" spans="1:60" outlineLevel="1">
      <c r="A107" s="172">
        <v>49</v>
      </c>
      <c r="B107" s="182" t="s">
        <v>311</v>
      </c>
      <c r="C107" s="211" t="s">
        <v>312</v>
      </c>
      <c r="D107" s="184" t="s">
        <v>174</v>
      </c>
      <c r="E107" s="188">
        <v>48.704500000000003</v>
      </c>
      <c r="F107" s="194"/>
      <c r="G107" s="195">
        <f>ROUND(E107*F107,2)</f>
        <v>0</v>
      </c>
      <c r="H107" s="194"/>
      <c r="I107" s="195">
        <f>ROUND(E107*H107,2)</f>
        <v>0</v>
      </c>
      <c r="J107" s="194"/>
      <c r="K107" s="195">
        <f>ROUND(E107*J107,2)</f>
        <v>0</v>
      </c>
      <c r="L107" s="195">
        <v>15</v>
      </c>
      <c r="M107" s="195">
        <f>G107*(1+L107/100)</f>
        <v>0</v>
      </c>
      <c r="N107" s="195">
        <v>0</v>
      </c>
      <c r="O107" s="195">
        <f>ROUND(E107*N107,2)</f>
        <v>0</v>
      </c>
      <c r="P107" s="195">
        <v>0</v>
      </c>
      <c r="Q107" s="195">
        <f>ROUND(E107*P107,2)</f>
        <v>0</v>
      </c>
      <c r="R107" s="195" t="s">
        <v>308</v>
      </c>
      <c r="S107" s="195" t="s">
        <v>164</v>
      </c>
      <c r="T107" s="195">
        <v>0.08</v>
      </c>
      <c r="U107" s="196">
        <f>ROUND(E107*T107,2)</f>
        <v>3.9</v>
      </c>
      <c r="V107" s="195"/>
      <c r="W107" s="171"/>
      <c r="X107" s="171"/>
      <c r="Y107" s="171"/>
      <c r="Z107" s="171"/>
      <c r="AA107" s="171"/>
      <c r="AB107" s="171"/>
      <c r="AC107" s="171"/>
      <c r="AD107" s="171"/>
      <c r="AE107" s="171"/>
      <c r="AF107" s="171"/>
      <c r="AG107" s="171" t="s">
        <v>165</v>
      </c>
      <c r="AH107" s="171"/>
      <c r="AI107" s="171"/>
      <c r="AJ107" s="171"/>
      <c r="AK107" s="171"/>
      <c r="AL107" s="171"/>
      <c r="AM107" s="171"/>
      <c r="AN107" s="171"/>
      <c r="AO107" s="171"/>
      <c r="AP107" s="171"/>
      <c r="AQ107" s="171"/>
      <c r="AR107" s="171"/>
      <c r="AS107" s="171"/>
      <c r="AT107" s="171"/>
      <c r="AU107" s="171"/>
      <c r="AV107" s="171"/>
      <c r="AW107" s="171"/>
      <c r="AX107" s="171"/>
      <c r="AY107" s="171"/>
      <c r="AZ107" s="171"/>
      <c r="BA107" s="171"/>
      <c r="BB107" s="171"/>
      <c r="BC107" s="171"/>
      <c r="BD107" s="171"/>
      <c r="BE107" s="171"/>
      <c r="BF107" s="171"/>
      <c r="BG107" s="171"/>
      <c r="BH107" s="171"/>
    </row>
    <row r="108" spans="1:60" outlineLevel="1">
      <c r="A108" s="172"/>
      <c r="B108" s="182"/>
      <c r="C108" s="213" t="s">
        <v>313</v>
      </c>
      <c r="D108" s="186"/>
      <c r="E108" s="190">
        <v>5.2244999999999999</v>
      </c>
      <c r="F108" s="195"/>
      <c r="G108" s="195"/>
      <c r="H108" s="195"/>
      <c r="I108" s="195"/>
      <c r="J108" s="195"/>
      <c r="K108" s="195"/>
      <c r="L108" s="195"/>
      <c r="M108" s="195"/>
      <c r="N108" s="195"/>
      <c r="O108" s="195"/>
      <c r="P108" s="195"/>
      <c r="Q108" s="195"/>
      <c r="R108" s="195"/>
      <c r="S108" s="195"/>
      <c r="T108" s="195"/>
      <c r="U108" s="196"/>
      <c r="V108" s="195"/>
      <c r="W108" s="171"/>
      <c r="X108" s="171"/>
      <c r="Y108" s="171"/>
      <c r="Z108" s="171"/>
      <c r="AA108" s="171"/>
      <c r="AB108" s="171"/>
      <c r="AC108" s="171"/>
      <c r="AD108" s="171"/>
      <c r="AE108" s="171"/>
      <c r="AF108" s="171"/>
      <c r="AG108" s="171" t="s">
        <v>167</v>
      </c>
      <c r="AH108" s="171">
        <v>0</v>
      </c>
      <c r="AI108" s="171"/>
      <c r="AJ108" s="171"/>
      <c r="AK108" s="171"/>
      <c r="AL108" s="171"/>
      <c r="AM108" s="171"/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71"/>
      <c r="BD108" s="171"/>
      <c r="BE108" s="171"/>
      <c r="BF108" s="171"/>
      <c r="BG108" s="171"/>
      <c r="BH108" s="171"/>
    </row>
    <row r="109" spans="1:60" outlineLevel="1">
      <c r="A109" s="172"/>
      <c r="B109" s="182"/>
      <c r="C109" s="213" t="s">
        <v>314</v>
      </c>
      <c r="D109" s="186"/>
      <c r="E109" s="190">
        <v>43.48</v>
      </c>
      <c r="F109" s="195"/>
      <c r="G109" s="195"/>
      <c r="H109" s="195"/>
      <c r="I109" s="195"/>
      <c r="J109" s="195"/>
      <c r="K109" s="195"/>
      <c r="L109" s="195"/>
      <c r="M109" s="195"/>
      <c r="N109" s="195"/>
      <c r="O109" s="195"/>
      <c r="P109" s="195"/>
      <c r="Q109" s="195"/>
      <c r="R109" s="195"/>
      <c r="S109" s="195"/>
      <c r="T109" s="195"/>
      <c r="U109" s="196"/>
      <c r="V109" s="195"/>
      <c r="W109" s="171"/>
      <c r="X109" s="171"/>
      <c r="Y109" s="171"/>
      <c r="Z109" s="171"/>
      <c r="AA109" s="171"/>
      <c r="AB109" s="171"/>
      <c r="AC109" s="171"/>
      <c r="AD109" s="171"/>
      <c r="AE109" s="171"/>
      <c r="AF109" s="171"/>
      <c r="AG109" s="171" t="s">
        <v>167</v>
      </c>
      <c r="AH109" s="171">
        <v>0</v>
      </c>
      <c r="AI109" s="171"/>
      <c r="AJ109" s="171"/>
      <c r="AK109" s="171"/>
      <c r="AL109" s="171"/>
      <c r="AM109" s="171"/>
      <c r="AN109" s="171"/>
      <c r="AO109" s="171"/>
      <c r="AP109" s="171"/>
      <c r="AQ109" s="171"/>
      <c r="AR109" s="171"/>
      <c r="AS109" s="171"/>
      <c r="AT109" s="171"/>
      <c r="AU109" s="171"/>
      <c r="AV109" s="171"/>
      <c r="AW109" s="171"/>
      <c r="AX109" s="171"/>
      <c r="AY109" s="171"/>
      <c r="AZ109" s="171"/>
      <c r="BA109" s="171"/>
      <c r="BB109" s="171"/>
      <c r="BC109" s="171"/>
      <c r="BD109" s="171"/>
      <c r="BE109" s="171"/>
      <c r="BF109" s="171"/>
      <c r="BG109" s="171"/>
      <c r="BH109" s="171"/>
    </row>
    <row r="110" spans="1:60" outlineLevel="1">
      <c r="A110" s="172">
        <v>50</v>
      </c>
      <c r="B110" s="182" t="s">
        <v>315</v>
      </c>
      <c r="C110" s="211" t="s">
        <v>316</v>
      </c>
      <c r="D110" s="184" t="s">
        <v>174</v>
      </c>
      <c r="E110" s="188">
        <v>5.2244999999999999</v>
      </c>
      <c r="F110" s="194"/>
      <c r="G110" s="195">
        <f>ROUND(E110*F110,2)</f>
        <v>0</v>
      </c>
      <c r="H110" s="194"/>
      <c r="I110" s="195">
        <f>ROUND(E110*H110,2)</f>
        <v>0</v>
      </c>
      <c r="J110" s="194"/>
      <c r="K110" s="195">
        <f>ROUND(E110*J110,2)</f>
        <v>0</v>
      </c>
      <c r="L110" s="195">
        <v>15</v>
      </c>
      <c r="M110" s="195">
        <f>G110*(1+L110/100)</f>
        <v>0</v>
      </c>
      <c r="N110" s="195">
        <v>1.0000000000000001E-5</v>
      </c>
      <c r="O110" s="195">
        <f>ROUND(E110*N110,2)</f>
        <v>0</v>
      </c>
      <c r="P110" s="195">
        <v>0</v>
      </c>
      <c r="Q110" s="195">
        <f>ROUND(E110*P110,2)</f>
        <v>0</v>
      </c>
      <c r="R110" s="195" t="s">
        <v>308</v>
      </c>
      <c r="S110" s="195" t="s">
        <v>164</v>
      </c>
      <c r="T110" s="195">
        <v>7.0000000000000007E-2</v>
      </c>
      <c r="U110" s="196">
        <f>ROUND(E110*T110,2)</f>
        <v>0.37</v>
      </c>
      <c r="V110" s="195"/>
      <c r="W110" s="171"/>
      <c r="X110" s="171"/>
      <c r="Y110" s="171"/>
      <c r="Z110" s="171"/>
      <c r="AA110" s="171"/>
      <c r="AB110" s="171"/>
      <c r="AC110" s="171"/>
      <c r="AD110" s="171"/>
      <c r="AE110" s="171"/>
      <c r="AF110" s="171"/>
      <c r="AG110" s="171" t="s">
        <v>317</v>
      </c>
      <c r="AH110" s="171"/>
      <c r="AI110" s="171"/>
      <c r="AJ110" s="171"/>
      <c r="AK110" s="171"/>
      <c r="AL110" s="171"/>
      <c r="AM110" s="171"/>
      <c r="AN110" s="171"/>
      <c r="AO110" s="171"/>
      <c r="AP110" s="171"/>
      <c r="AQ110" s="171"/>
      <c r="AR110" s="171"/>
      <c r="AS110" s="171"/>
      <c r="AT110" s="171"/>
      <c r="AU110" s="171"/>
      <c r="AV110" s="171"/>
      <c r="AW110" s="171"/>
      <c r="AX110" s="171"/>
      <c r="AY110" s="171"/>
      <c r="AZ110" s="171"/>
      <c r="BA110" s="171"/>
      <c r="BB110" s="171"/>
      <c r="BC110" s="171"/>
      <c r="BD110" s="171"/>
      <c r="BE110" s="171"/>
      <c r="BF110" s="171"/>
      <c r="BG110" s="171"/>
      <c r="BH110" s="171"/>
    </row>
    <row r="111" spans="1:60" outlineLevel="1">
      <c r="A111" s="172"/>
      <c r="B111" s="182"/>
      <c r="C111" s="213" t="s">
        <v>313</v>
      </c>
      <c r="D111" s="186"/>
      <c r="E111" s="190">
        <v>5.2244999999999999</v>
      </c>
      <c r="F111" s="195"/>
      <c r="G111" s="195"/>
      <c r="H111" s="195"/>
      <c r="I111" s="195"/>
      <c r="J111" s="195"/>
      <c r="K111" s="195"/>
      <c r="L111" s="195"/>
      <c r="M111" s="195"/>
      <c r="N111" s="195"/>
      <c r="O111" s="195"/>
      <c r="P111" s="195"/>
      <c r="Q111" s="195"/>
      <c r="R111" s="195"/>
      <c r="S111" s="195"/>
      <c r="T111" s="195"/>
      <c r="U111" s="196"/>
      <c r="V111" s="195"/>
      <c r="W111" s="171"/>
      <c r="X111" s="171"/>
      <c r="Y111" s="171"/>
      <c r="Z111" s="171"/>
      <c r="AA111" s="171"/>
      <c r="AB111" s="171"/>
      <c r="AC111" s="171"/>
      <c r="AD111" s="171"/>
      <c r="AE111" s="171"/>
      <c r="AF111" s="171"/>
      <c r="AG111" s="171" t="s">
        <v>167</v>
      </c>
      <c r="AH111" s="171">
        <v>0</v>
      </c>
      <c r="AI111" s="171"/>
      <c r="AJ111" s="171"/>
      <c r="AK111" s="171"/>
      <c r="AL111" s="171"/>
      <c r="AM111" s="171"/>
      <c r="AN111" s="171"/>
      <c r="AO111" s="171"/>
      <c r="AP111" s="171"/>
      <c r="AQ111" s="171"/>
      <c r="AR111" s="171"/>
      <c r="AS111" s="171"/>
      <c r="AT111" s="171"/>
      <c r="AU111" s="171"/>
      <c r="AV111" s="171"/>
      <c r="AW111" s="171"/>
      <c r="AX111" s="171"/>
      <c r="AY111" s="171"/>
      <c r="AZ111" s="171"/>
      <c r="BA111" s="171"/>
      <c r="BB111" s="171"/>
      <c r="BC111" s="171"/>
      <c r="BD111" s="171"/>
      <c r="BE111" s="171"/>
      <c r="BF111" s="171"/>
      <c r="BG111" s="171"/>
      <c r="BH111" s="171"/>
    </row>
    <row r="112" spans="1:60" outlineLevel="1">
      <c r="A112" s="172">
        <v>51</v>
      </c>
      <c r="B112" s="182" t="s">
        <v>318</v>
      </c>
      <c r="C112" s="211" t="s">
        <v>319</v>
      </c>
      <c r="D112" s="184" t="s">
        <v>174</v>
      </c>
      <c r="E112" s="188">
        <v>5.4857300000000002</v>
      </c>
      <c r="F112" s="194"/>
      <c r="G112" s="195">
        <f>ROUND(E112*F112,2)</f>
        <v>0</v>
      </c>
      <c r="H112" s="194"/>
      <c r="I112" s="195">
        <f>ROUND(E112*H112,2)</f>
        <v>0</v>
      </c>
      <c r="J112" s="194"/>
      <c r="K112" s="195">
        <f>ROUND(E112*J112,2)</f>
        <v>0</v>
      </c>
      <c r="L112" s="195">
        <v>15</v>
      </c>
      <c r="M112" s="195">
        <f>G112*(1+L112/100)</f>
        <v>0</v>
      </c>
      <c r="N112" s="195">
        <v>3.5999999999999999E-3</v>
      </c>
      <c r="O112" s="195">
        <f>ROUND(E112*N112,2)</f>
        <v>0.02</v>
      </c>
      <c r="P112" s="195">
        <v>0</v>
      </c>
      <c r="Q112" s="195">
        <f>ROUND(E112*P112,2)</f>
        <v>0</v>
      </c>
      <c r="R112" s="195" t="s">
        <v>320</v>
      </c>
      <c r="S112" s="195" t="s">
        <v>164</v>
      </c>
      <c r="T112" s="195">
        <v>0</v>
      </c>
      <c r="U112" s="196">
        <f>ROUND(E112*T112,2)</f>
        <v>0</v>
      </c>
      <c r="V112" s="195"/>
      <c r="W112" s="171"/>
      <c r="X112" s="171"/>
      <c r="Y112" s="171"/>
      <c r="Z112" s="171"/>
      <c r="AA112" s="171"/>
      <c r="AB112" s="171"/>
      <c r="AC112" s="171"/>
      <c r="AD112" s="171"/>
      <c r="AE112" s="171"/>
      <c r="AF112" s="171"/>
      <c r="AG112" s="171" t="s">
        <v>321</v>
      </c>
      <c r="AH112" s="171"/>
      <c r="AI112" s="171"/>
      <c r="AJ112" s="171"/>
      <c r="AK112" s="171"/>
      <c r="AL112" s="171"/>
      <c r="AM112" s="171"/>
      <c r="AN112" s="171"/>
      <c r="AO112" s="171"/>
      <c r="AP112" s="171"/>
      <c r="AQ112" s="171"/>
      <c r="AR112" s="171"/>
      <c r="AS112" s="171"/>
      <c r="AT112" s="171"/>
      <c r="AU112" s="171"/>
      <c r="AV112" s="171"/>
      <c r="AW112" s="171"/>
      <c r="AX112" s="171"/>
      <c r="AY112" s="171"/>
      <c r="AZ112" s="171"/>
      <c r="BA112" s="171"/>
      <c r="BB112" s="171"/>
      <c r="BC112" s="171"/>
      <c r="BD112" s="171"/>
      <c r="BE112" s="171"/>
      <c r="BF112" s="171"/>
      <c r="BG112" s="171"/>
      <c r="BH112" s="171"/>
    </row>
    <row r="113" spans="1:60" outlineLevel="1">
      <c r="A113" s="172"/>
      <c r="B113" s="182"/>
      <c r="C113" s="213" t="s">
        <v>322</v>
      </c>
      <c r="D113" s="186"/>
      <c r="E113" s="190">
        <v>5.4857300000000002</v>
      </c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6"/>
      <c r="V113" s="195"/>
      <c r="W113" s="171"/>
      <c r="X113" s="171"/>
      <c r="Y113" s="171"/>
      <c r="Z113" s="171"/>
      <c r="AA113" s="171"/>
      <c r="AB113" s="171"/>
      <c r="AC113" s="171"/>
      <c r="AD113" s="171"/>
      <c r="AE113" s="171"/>
      <c r="AF113" s="171"/>
      <c r="AG113" s="171" t="s">
        <v>167</v>
      </c>
      <c r="AH113" s="171">
        <v>0</v>
      </c>
      <c r="AI113" s="171"/>
      <c r="AJ113" s="171"/>
      <c r="AK113" s="171"/>
      <c r="AL113" s="171"/>
      <c r="AM113" s="171"/>
      <c r="AN113" s="171"/>
      <c r="AO113" s="171"/>
      <c r="AP113" s="171"/>
      <c r="AQ113" s="171"/>
      <c r="AR113" s="171"/>
      <c r="AS113" s="171"/>
      <c r="AT113" s="171"/>
      <c r="AU113" s="171"/>
      <c r="AV113" s="171"/>
      <c r="AW113" s="171"/>
      <c r="AX113" s="171"/>
      <c r="AY113" s="171"/>
      <c r="AZ113" s="171"/>
      <c r="BA113" s="171"/>
      <c r="BB113" s="171"/>
      <c r="BC113" s="171"/>
      <c r="BD113" s="171"/>
      <c r="BE113" s="171"/>
      <c r="BF113" s="171"/>
      <c r="BG113" s="171"/>
      <c r="BH113" s="171"/>
    </row>
    <row r="114" spans="1:60" outlineLevel="1">
      <c r="A114" s="172">
        <v>52</v>
      </c>
      <c r="B114" s="182" t="s">
        <v>323</v>
      </c>
      <c r="C114" s="211" t="s">
        <v>324</v>
      </c>
      <c r="D114" s="184" t="s">
        <v>174</v>
      </c>
      <c r="E114" s="188">
        <v>45.654000000000003</v>
      </c>
      <c r="F114" s="194"/>
      <c r="G114" s="195">
        <f>ROUND(E114*F114,2)</f>
        <v>0</v>
      </c>
      <c r="H114" s="194"/>
      <c r="I114" s="195">
        <f>ROUND(E114*H114,2)</f>
        <v>0</v>
      </c>
      <c r="J114" s="194"/>
      <c r="K114" s="195">
        <f>ROUND(E114*J114,2)</f>
        <v>0</v>
      </c>
      <c r="L114" s="195">
        <v>15</v>
      </c>
      <c r="M114" s="195">
        <f>G114*(1+L114/100)</f>
        <v>0</v>
      </c>
      <c r="N114" s="195">
        <v>4.4999999999999997E-3</v>
      </c>
      <c r="O114" s="195">
        <f>ROUND(E114*N114,2)</f>
        <v>0.21</v>
      </c>
      <c r="P114" s="195">
        <v>0</v>
      </c>
      <c r="Q114" s="195">
        <f>ROUND(E114*P114,2)</f>
        <v>0</v>
      </c>
      <c r="R114" s="195" t="s">
        <v>320</v>
      </c>
      <c r="S114" s="195" t="s">
        <v>164</v>
      </c>
      <c r="T114" s="195">
        <v>0</v>
      </c>
      <c r="U114" s="196">
        <f>ROUND(E114*T114,2)</f>
        <v>0</v>
      </c>
      <c r="V114" s="195"/>
      <c r="W114" s="171"/>
      <c r="X114" s="171"/>
      <c r="Y114" s="171"/>
      <c r="Z114" s="171"/>
      <c r="AA114" s="171"/>
      <c r="AB114" s="171"/>
      <c r="AC114" s="171"/>
      <c r="AD114" s="171"/>
      <c r="AE114" s="171"/>
      <c r="AF114" s="171"/>
      <c r="AG114" s="171" t="s">
        <v>321</v>
      </c>
      <c r="AH114" s="171"/>
      <c r="AI114" s="171"/>
      <c r="AJ114" s="171"/>
      <c r="AK114" s="171"/>
      <c r="AL114" s="171"/>
      <c r="AM114" s="171"/>
      <c r="AN114" s="171"/>
      <c r="AO114" s="171"/>
      <c r="AP114" s="171"/>
      <c r="AQ114" s="171"/>
      <c r="AR114" s="171"/>
      <c r="AS114" s="171"/>
      <c r="AT114" s="171"/>
      <c r="AU114" s="171"/>
      <c r="AV114" s="171"/>
      <c r="AW114" s="171"/>
      <c r="AX114" s="171"/>
      <c r="AY114" s="171"/>
      <c r="AZ114" s="171"/>
      <c r="BA114" s="171"/>
      <c r="BB114" s="171"/>
      <c r="BC114" s="171"/>
      <c r="BD114" s="171"/>
      <c r="BE114" s="171"/>
      <c r="BF114" s="171"/>
      <c r="BG114" s="171"/>
      <c r="BH114" s="171"/>
    </row>
    <row r="115" spans="1:60" outlineLevel="1">
      <c r="A115" s="172"/>
      <c r="B115" s="182"/>
      <c r="C115" s="213" t="s">
        <v>325</v>
      </c>
      <c r="D115" s="186"/>
      <c r="E115" s="190">
        <v>45.654000000000003</v>
      </c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5"/>
      <c r="T115" s="195"/>
      <c r="U115" s="196"/>
      <c r="V115" s="195"/>
      <c r="W115" s="171"/>
      <c r="X115" s="171"/>
      <c r="Y115" s="171"/>
      <c r="Z115" s="171"/>
      <c r="AA115" s="171"/>
      <c r="AB115" s="171"/>
      <c r="AC115" s="171"/>
      <c r="AD115" s="171"/>
      <c r="AE115" s="171"/>
      <c r="AF115" s="171"/>
      <c r="AG115" s="171" t="s">
        <v>167</v>
      </c>
      <c r="AH115" s="171">
        <v>0</v>
      </c>
      <c r="AI115" s="171"/>
      <c r="AJ115" s="171"/>
      <c r="AK115" s="171"/>
      <c r="AL115" s="171"/>
      <c r="AM115" s="171"/>
      <c r="AN115" s="171"/>
      <c r="AO115" s="171"/>
      <c r="AP115" s="171"/>
      <c r="AQ115" s="171"/>
      <c r="AR115" s="171"/>
      <c r="AS115" s="171"/>
      <c r="AT115" s="171"/>
      <c r="AU115" s="171"/>
      <c r="AV115" s="171"/>
      <c r="AW115" s="171"/>
      <c r="AX115" s="171"/>
      <c r="AY115" s="171"/>
      <c r="AZ115" s="171"/>
      <c r="BA115" s="171"/>
      <c r="BB115" s="171"/>
      <c r="BC115" s="171"/>
      <c r="BD115" s="171"/>
      <c r="BE115" s="171"/>
      <c r="BF115" s="171"/>
      <c r="BG115" s="171"/>
      <c r="BH115" s="171"/>
    </row>
    <row r="116" spans="1:60" outlineLevel="1">
      <c r="A116" s="172">
        <v>53</v>
      </c>
      <c r="B116" s="182" t="s">
        <v>326</v>
      </c>
      <c r="C116" s="211" t="s">
        <v>327</v>
      </c>
      <c r="D116" s="184" t="s">
        <v>0</v>
      </c>
      <c r="E116" s="191"/>
      <c r="F116" s="194"/>
      <c r="G116" s="195">
        <f>ROUND(E116*F116,2)</f>
        <v>0</v>
      </c>
      <c r="H116" s="194"/>
      <c r="I116" s="195">
        <f>ROUND(E116*H116,2)</f>
        <v>0</v>
      </c>
      <c r="J116" s="194"/>
      <c r="K116" s="195">
        <f>ROUND(E116*J116,2)</f>
        <v>0</v>
      </c>
      <c r="L116" s="195">
        <v>15</v>
      </c>
      <c r="M116" s="195">
        <f>G116*(1+L116/100)</f>
        <v>0</v>
      </c>
      <c r="N116" s="195">
        <v>0</v>
      </c>
      <c r="O116" s="195">
        <f>ROUND(E116*N116,2)</f>
        <v>0</v>
      </c>
      <c r="P116" s="195">
        <v>0</v>
      </c>
      <c r="Q116" s="195">
        <f>ROUND(E116*P116,2)</f>
        <v>0</v>
      </c>
      <c r="R116" s="195" t="s">
        <v>308</v>
      </c>
      <c r="S116" s="195" t="s">
        <v>164</v>
      </c>
      <c r="T116" s="195">
        <v>0</v>
      </c>
      <c r="U116" s="196">
        <f>ROUND(E116*T116,2)</f>
        <v>0</v>
      </c>
      <c r="V116" s="195"/>
      <c r="W116" s="171"/>
      <c r="X116" s="171"/>
      <c r="Y116" s="171"/>
      <c r="Z116" s="171"/>
      <c r="AA116" s="171"/>
      <c r="AB116" s="171"/>
      <c r="AC116" s="171"/>
      <c r="AD116" s="171"/>
      <c r="AE116" s="171"/>
      <c r="AF116" s="171"/>
      <c r="AG116" s="171" t="s">
        <v>301</v>
      </c>
      <c r="AH116" s="171"/>
      <c r="AI116" s="171"/>
      <c r="AJ116" s="171"/>
      <c r="AK116" s="171"/>
      <c r="AL116" s="171"/>
      <c r="AM116" s="171"/>
      <c r="AN116" s="171"/>
      <c r="AO116" s="171"/>
      <c r="AP116" s="171"/>
      <c r="AQ116" s="171"/>
      <c r="AR116" s="171"/>
      <c r="AS116" s="171"/>
      <c r="AT116" s="171"/>
      <c r="AU116" s="171"/>
      <c r="AV116" s="171"/>
      <c r="AW116" s="171"/>
      <c r="AX116" s="171"/>
      <c r="AY116" s="171"/>
      <c r="AZ116" s="171"/>
      <c r="BA116" s="171"/>
      <c r="BB116" s="171"/>
      <c r="BC116" s="171"/>
      <c r="BD116" s="171"/>
      <c r="BE116" s="171"/>
      <c r="BF116" s="171"/>
      <c r="BG116" s="171"/>
      <c r="BH116" s="171"/>
    </row>
    <row r="117" spans="1:60">
      <c r="A117" s="178" t="s">
        <v>149</v>
      </c>
      <c r="B117" s="183" t="s">
        <v>99</v>
      </c>
      <c r="C117" s="212" t="s">
        <v>100</v>
      </c>
      <c r="D117" s="185"/>
      <c r="E117" s="189"/>
      <c r="F117" s="197"/>
      <c r="G117" s="197">
        <f>SUMIF(AG118:AG122,"&lt;&gt;NOR",G118:G122)</f>
        <v>0</v>
      </c>
      <c r="H117" s="197"/>
      <c r="I117" s="197">
        <f>SUM(I118:I122)</f>
        <v>0</v>
      </c>
      <c r="J117" s="197"/>
      <c r="K117" s="197">
        <f>SUM(K118:K122)</f>
        <v>0</v>
      </c>
      <c r="L117" s="197"/>
      <c r="M117" s="197">
        <f>SUM(M118:M122)</f>
        <v>0</v>
      </c>
      <c r="N117" s="197"/>
      <c r="O117" s="197">
        <f>SUM(O118:O122)</f>
        <v>0</v>
      </c>
      <c r="P117" s="197"/>
      <c r="Q117" s="197">
        <f>SUM(Q118:Q122)</f>
        <v>0</v>
      </c>
      <c r="R117" s="197"/>
      <c r="S117" s="197"/>
      <c r="T117" s="197"/>
      <c r="U117" s="198">
        <f>SUM(U118:U122)</f>
        <v>0</v>
      </c>
      <c r="V117" s="197"/>
      <c r="AG117" t="s">
        <v>150</v>
      </c>
    </row>
    <row r="118" spans="1:60" outlineLevel="1">
      <c r="A118" s="172">
        <v>54</v>
      </c>
      <c r="B118" s="182" t="s">
        <v>328</v>
      </c>
      <c r="C118" s="211" t="s">
        <v>329</v>
      </c>
      <c r="D118" s="184" t="s">
        <v>170</v>
      </c>
      <c r="E118" s="188">
        <v>1</v>
      </c>
      <c r="F118" s="194"/>
      <c r="G118" s="195">
        <f>ROUND(E118*F118,2)</f>
        <v>0</v>
      </c>
      <c r="H118" s="194"/>
      <c r="I118" s="195">
        <f>ROUND(E118*H118,2)</f>
        <v>0</v>
      </c>
      <c r="J118" s="194"/>
      <c r="K118" s="195">
        <f>ROUND(E118*J118,2)</f>
        <v>0</v>
      </c>
      <c r="L118" s="195">
        <v>15</v>
      </c>
      <c r="M118" s="195">
        <f>G118*(1+L118/100)</f>
        <v>0</v>
      </c>
      <c r="N118" s="195">
        <v>0</v>
      </c>
      <c r="O118" s="195">
        <f>ROUND(E118*N118,2)</f>
        <v>0</v>
      </c>
      <c r="P118" s="195">
        <v>0</v>
      </c>
      <c r="Q118" s="195">
        <f>ROUND(E118*P118,2)</f>
        <v>0</v>
      </c>
      <c r="R118" s="195"/>
      <c r="S118" s="195" t="s">
        <v>154</v>
      </c>
      <c r="T118" s="195">
        <v>0</v>
      </c>
      <c r="U118" s="196">
        <f>ROUND(E118*T118,2)</f>
        <v>0</v>
      </c>
      <c r="V118" s="195"/>
      <c r="W118" s="171"/>
      <c r="X118" s="171"/>
      <c r="Y118" s="171"/>
      <c r="Z118" s="171"/>
      <c r="AA118" s="171"/>
      <c r="AB118" s="171"/>
      <c r="AC118" s="171"/>
      <c r="AD118" s="171"/>
      <c r="AE118" s="171"/>
      <c r="AF118" s="171"/>
      <c r="AG118" s="171" t="s">
        <v>165</v>
      </c>
      <c r="AH118" s="171"/>
      <c r="AI118" s="171"/>
      <c r="AJ118" s="171"/>
      <c r="AK118" s="171"/>
      <c r="AL118" s="171"/>
      <c r="AM118" s="171"/>
      <c r="AN118" s="171"/>
      <c r="AO118" s="171"/>
      <c r="AP118" s="171"/>
      <c r="AQ118" s="171"/>
      <c r="AR118" s="171"/>
      <c r="AS118" s="171"/>
      <c r="AT118" s="171"/>
      <c r="AU118" s="171"/>
      <c r="AV118" s="171"/>
      <c r="AW118" s="171"/>
      <c r="AX118" s="171"/>
      <c r="AY118" s="171"/>
      <c r="AZ118" s="171"/>
      <c r="BA118" s="171"/>
      <c r="BB118" s="171"/>
      <c r="BC118" s="171"/>
      <c r="BD118" s="171"/>
      <c r="BE118" s="171"/>
      <c r="BF118" s="171"/>
      <c r="BG118" s="171"/>
      <c r="BH118" s="171"/>
    </row>
    <row r="119" spans="1:60" outlineLevel="1">
      <c r="A119" s="172">
        <v>55</v>
      </c>
      <c r="B119" s="182" t="s">
        <v>330</v>
      </c>
      <c r="C119" s="211" t="s">
        <v>331</v>
      </c>
      <c r="D119" s="184" t="s">
        <v>170</v>
      </c>
      <c r="E119" s="188">
        <v>1</v>
      </c>
      <c r="F119" s="194"/>
      <c r="G119" s="195">
        <f>ROUND(E119*F119,2)</f>
        <v>0</v>
      </c>
      <c r="H119" s="194"/>
      <c r="I119" s="195">
        <f>ROUND(E119*H119,2)</f>
        <v>0</v>
      </c>
      <c r="J119" s="194"/>
      <c r="K119" s="195">
        <f>ROUND(E119*J119,2)</f>
        <v>0</v>
      </c>
      <c r="L119" s="195">
        <v>15</v>
      </c>
      <c r="M119" s="195">
        <f>G119*(1+L119/100)</f>
        <v>0</v>
      </c>
      <c r="N119" s="195">
        <v>0</v>
      </c>
      <c r="O119" s="195">
        <f>ROUND(E119*N119,2)</f>
        <v>0</v>
      </c>
      <c r="P119" s="195">
        <v>0</v>
      </c>
      <c r="Q119" s="195">
        <f>ROUND(E119*P119,2)</f>
        <v>0</v>
      </c>
      <c r="R119" s="195"/>
      <c r="S119" s="195" t="s">
        <v>154</v>
      </c>
      <c r="T119" s="195">
        <v>0</v>
      </c>
      <c r="U119" s="196">
        <f>ROUND(E119*T119,2)</f>
        <v>0</v>
      </c>
      <c r="V119" s="195"/>
      <c r="W119" s="171"/>
      <c r="X119" s="171"/>
      <c r="Y119" s="171"/>
      <c r="Z119" s="171"/>
      <c r="AA119" s="171"/>
      <c r="AB119" s="171"/>
      <c r="AC119" s="171"/>
      <c r="AD119" s="171"/>
      <c r="AE119" s="171"/>
      <c r="AF119" s="171"/>
      <c r="AG119" s="171" t="s">
        <v>165</v>
      </c>
      <c r="AH119" s="171"/>
      <c r="AI119" s="171"/>
      <c r="AJ119" s="171"/>
      <c r="AK119" s="171"/>
      <c r="AL119" s="171"/>
      <c r="AM119" s="171"/>
      <c r="AN119" s="171"/>
      <c r="AO119" s="171"/>
      <c r="AP119" s="171"/>
      <c r="AQ119" s="171"/>
      <c r="AR119" s="171"/>
      <c r="AS119" s="171"/>
      <c r="AT119" s="171"/>
      <c r="AU119" s="171"/>
      <c r="AV119" s="171"/>
      <c r="AW119" s="171"/>
      <c r="AX119" s="171"/>
      <c r="AY119" s="171"/>
      <c r="AZ119" s="171"/>
      <c r="BA119" s="171"/>
      <c r="BB119" s="171"/>
      <c r="BC119" s="171"/>
      <c r="BD119" s="171"/>
      <c r="BE119" s="171"/>
      <c r="BF119" s="171"/>
      <c r="BG119" s="171"/>
      <c r="BH119" s="171"/>
    </row>
    <row r="120" spans="1:60" outlineLevel="1">
      <c r="A120" s="172">
        <v>56</v>
      </c>
      <c r="B120" s="182" t="s">
        <v>332</v>
      </c>
      <c r="C120" s="211" t="s">
        <v>333</v>
      </c>
      <c r="D120" s="184" t="s">
        <v>170</v>
      </c>
      <c r="E120" s="188">
        <v>1</v>
      </c>
      <c r="F120" s="194"/>
      <c r="G120" s="195">
        <f>ROUND(E120*F120,2)</f>
        <v>0</v>
      </c>
      <c r="H120" s="194"/>
      <c r="I120" s="195">
        <f>ROUND(E120*H120,2)</f>
        <v>0</v>
      </c>
      <c r="J120" s="194"/>
      <c r="K120" s="195">
        <f>ROUND(E120*J120,2)</f>
        <v>0</v>
      </c>
      <c r="L120" s="195">
        <v>15</v>
      </c>
      <c r="M120" s="195">
        <f>G120*(1+L120/100)</f>
        <v>0</v>
      </c>
      <c r="N120" s="195">
        <v>0</v>
      </c>
      <c r="O120" s="195">
        <f>ROUND(E120*N120,2)</f>
        <v>0</v>
      </c>
      <c r="P120" s="195">
        <v>0</v>
      </c>
      <c r="Q120" s="195">
        <f>ROUND(E120*P120,2)</f>
        <v>0</v>
      </c>
      <c r="R120" s="195"/>
      <c r="S120" s="195" t="s">
        <v>154</v>
      </c>
      <c r="T120" s="195">
        <v>0</v>
      </c>
      <c r="U120" s="196">
        <f>ROUND(E120*T120,2)</f>
        <v>0</v>
      </c>
      <c r="V120" s="195"/>
      <c r="W120" s="171"/>
      <c r="X120" s="171"/>
      <c r="Y120" s="171"/>
      <c r="Z120" s="171"/>
      <c r="AA120" s="171"/>
      <c r="AB120" s="171"/>
      <c r="AC120" s="171"/>
      <c r="AD120" s="171"/>
      <c r="AE120" s="171"/>
      <c r="AF120" s="171"/>
      <c r="AG120" s="171" t="s">
        <v>165</v>
      </c>
      <c r="AH120" s="171"/>
      <c r="AI120" s="171"/>
      <c r="AJ120" s="171"/>
      <c r="AK120" s="171"/>
      <c r="AL120" s="171"/>
      <c r="AM120" s="171"/>
      <c r="AN120" s="171"/>
      <c r="AO120" s="171"/>
      <c r="AP120" s="171"/>
      <c r="AQ120" s="171"/>
      <c r="AR120" s="171"/>
      <c r="AS120" s="171"/>
      <c r="AT120" s="171"/>
      <c r="AU120" s="171"/>
      <c r="AV120" s="171"/>
      <c r="AW120" s="171"/>
      <c r="AX120" s="171"/>
      <c r="AY120" s="171"/>
      <c r="AZ120" s="171"/>
      <c r="BA120" s="171"/>
      <c r="BB120" s="171"/>
      <c r="BC120" s="171"/>
      <c r="BD120" s="171"/>
      <c r="BE120" s="171"/>
      <c r="BF120" s="171"/>
      <c r="BG120" s="171"/>
      <c r="BH120" s="171"/>
    </row>
    <row r="121" spans="1:60" outlineLevel="1">
      <c r="A121" s="172">
        <v>57</v>
      </c>
      <c r="B121" s="182" t="s">
        <v>334</v>
      </c>
      <c r="C121" s="211" t="s">
        <v>335</v>
      </c>
      <c r="D121" s="184" t="s">
        <v>170</v>
      </c>
      <c r="E121" s="188">
        <v>1</v>
      </c>
      <c r="F121" s="194"/>
      <c r="G121" s="195">
        <f>ROUND(E121*F121,2)</f>
        <v>0</v>
      </c>
      <c r="H121" s="194"/>
      <c r="I121" s="195">
        <f>ROUND(E121*H121,2)</f>
        <v>0</v>
      </c>
      <c r="J121" s="194"/>
      <c r="K121" s="195">
        <f>ROUND(E121*J121,2)</f>
        <v>0</v>
      </c>
      <c r="L121" s="195">
        <v>15</v>
      </c>
      <c r="M121" s="195">
        <f>G121*(1+L121/100)</f>
        <v>0</v>
      </c>
      <c r="N121" s="195">
        <v>0</v>
      </c>
      <c r="O121" s="195">
        <f>ROUND(E121*N121,2)</f>
        <v>0</v>
      </c>
      <c r="P121" s="195">
        <v>0</v>
      </c>
      <c r="Q121" s="195">
        <f>ROUND(E121*P121,2)</f>
        <v>0</v>
      </c>
      <c r="R121" s="195"/>
      <c r="S121" s="195" t="s">
        <v>154</v>
      </c>
      <c r="T121" s="195">
        <v>0</v>
      </c>
      <c r="U121" s="196">
        <f>ROUND(E121*T121,2)</f>
        <v>0</v>
      </c>
      <c r="V121" s="195"/>
      <c r="W121" s="171"/>
      <c r="X121" s="171"/>
      <c r="Y121" s="171"/>
      <c r="Z121" s="171"/>
      <c r="AA121" s="171"/>
      <c r="AB121" s="171"/>
      <c r="AC121" s="171"/>
      <c r="AD121" s="171"/>
      <c r="AE121" s="171"/>
      <c r="AF121" s="171"/>
      <c r="AG121" s="171" t="s">
        <v>165</v>
      </c>
      <c r="AH121" s="171"/>
      <c r="AI121" s="171"/>
      <c r="AJ121" s="171"/>
      <c r="AK121" s="171"/>
      <c r="AL121" s="171"/>
      <c r="AM121" s="171"/>
      <c r="AN121" s="171"/>
      <c r="AO121" s="171"/>
      <c r="AP121" s="171"/>
      <c r="AQ121" s="171"/>
      <c r="AR121" s="171"/>
      <c r="AS121" s="171"/>
      <c r="AT121" s="171"/>
      <c r="AU121" s="171"/>
      <c r="AV121" s="171"/>
      <c r="AW121" s="171"/>
      <c r="AX121" s="171"/>
      <c r="AY121" s="171"/>
      <c r="AZ121" s="171"/>
      <c r="BA121" s="171"/>
      <c r="BB121" s="171"/>
      <c r="BC121" s="171"/>
      <c r="BD121" s="171"/>
      <c r="BE121" s="171"/>
      <c r="BF121" s="171"/>
      <c r="BG121" s="171"/>
      <c r="BH121" s="171"/>
    </row>
    <row r="122" spans="1:60" outlineLevel="1">
      <c r="A122" s="172">
        <v>58</v>
      </c>
      <c r="B122" s="182" t="s">
        <v>336</v>
      </c>
      <c r="C122" s="211" t="s">
        <v>337</v>
      </c>
      <c r="D122" s="184" t="s">
        <v>170</v>
      </c>
      <c r="E122" s="188">
        <v>1</v>
      </c>
      <c r="F122" s="194"/>
      <c r="G122" s="195">
        <f>ROUND(E122*F122,2)</f>
        <v>0</v>
      </c>
      <c r="H122" s="194"/>
      <c r="I122" s="195">
        <f>ROUND(E122*H122,2)</f>
        <v>0</v>
      </c>
      <c r="J122" s="194"/>
      <c r="K122" s="195">
        <f>ROUND(E122*J122,2)</f>
        <v>0</v>
      </c>
      <c r="L122" s="195">
        <v>15</v>
      </c>
      <c r="M122" s="195">
        <f>G122*(1+L122/100)</f>
        <v>0</v>
      </c>
      <c r="N122" s="195">
        <v>0</v>
      </c>
      <c r="O122" s="195">
        <f>ROUND(E122*N122,2)</f>
        <v>0</v>
      </c>
      <c r="P122" s="195">
        <v>0</v>
      </c>
      <c r="Q122" s="195">
        <f>ROUND(E122*P122,2)</f>
        <v>0</v>
      </c>
      <c r="R122" s="195"/>
      <c r="S122" s="195" t="s">
        <v>154</v>
      </c>
      <c r="T122" s="195">
        <v>0</v>
      </c>
      <c r="U122" s="196">
        <f>ROUND(E122*T122,2)</f>
        <v>0</v>
      </c>
      <c r="V122" s="195"/>
      <c r="W122" s="171"/>
      <c r="X122" s="171"/>
      <c r="Y122" s="171"/>
      <c r="Z122" s="171"/>
      <c r="AA122" s="171"/>
      <c r="AB122" s="171"/>
      <c r="AC122" s="171"/>
      <c r="AD122" s="171"/>
      <c r="AE122" s="171"/>
      <c r="AF122" s="171"/>
      <c r="AG122" s="171" t="s">
        <v>165</v>
      </c>
      <c r="AH122" s="171"/>
      <c r="AI122" s="171"/>
      <c r="AJ122" s="171"/>
      <c r="AK122" s="171"/>
      <c r="AL122" s="171"/>
      <c r="AM122" s="171"/>
      <c r="AN122" s="171"/>
      <c r="AO122" s="171"/>
      <c r="AP122" s="171"/>
      <c r="AQ122" s="171"/>
      <c r="AR122" s="171"/>
      <c r="AS122" s="171"/>
      <c r="AT122" s="171"/>
      <c r="AU122" s="171"/>
      <c r="AV122" s="171"/>
      <c r="AW122" s="171"/>
      <c r="AX122" s="171"/>
      <c r="AY122" s="171"/>
      <c r="AZ122" s="171"/>
      <c r="BA122" s="171"/>
      <c r="BB122" s="171"/>
      <c r="BC122" s="171"/>
      <c r="BD122" s="171"/>
      <c r="BE122" s="171"/>
      <c r="BF122" s="171"/>
      <c r="BG122" s="171"/>
      <c r="BH122" s="171"/>
    </row>
    <row r="123" spans="1:60">
      <c r="A123" s="178" t="s">
        <v>149</v>
      </c>
      <c r="B123" s="183" t="s">
        <v>103</v>
      </c>
      <c r="C123" s="212" t="s">
        <v>104</v>
      </c>
      <c r="D123" s="185"/>
      <c r="E123" s="189"/>
      <c r="F123" s="197"/>
      <c r="G123" s="197">
        <f>SUMIF(AG124:AG132,"&lt;&gt;NOR",G124:G132)</f>
        <v>0</v>
      </c>
      <c r="H123" s="197"/>
      <c r="I123" s="197">
        <f>SUM(I124:I132)</f>
        <v>0</v>
      </c>
      <c r="J123" s="197"/>
      <c r="K123" s="197">
        <f>SUM(K124:K132)</f>
        <v>0</v>
      </c>
      <c r="L123" s="197"/>
      <c r="M123" s="197">
        <f>SUM(M124:M132)</f>
        <v>0</v>
      </c>
      <c r="N123" s="197"/>
      <c r="O123" s="197">
        <f>SUM(O124:O132)</f>
        <v>1.01</v>
      </c>
      <c r="P123" s="197"/>
      <c r="Q123" s="197">
        <f>SUM(Q124:Q132)</f>
        <v>0</v>
      </c>
      <c r="R123" s="197"/>
      <c r="S123" s="197"/>
      <c r="T123" s="197"/>
      <c r="U123" s="198">
        <f>SUM(U124:U132)</f>
        <v>33.870000000000005</v>
      </c>
      <c r="V123" s="197"/>
      <c r="AG123" t="s">
        <v>150</v>
      </c>
    </row>
    <row r="124" spans="1:60" outlineLevel="1">
      <c r="A124" s="172">
        <v>59</v>
      </c>
      <c r="B124" s="182" t="s">
        <v>338</v>
      </c>
      <c r="C124" s="211" t="s">
        <v>339</v>
      </c>
      <c r="D124" s="184" t="s">
        <v>174</v>
      </c>
      <c r="E124" s="188">
        <v>43.48</v>
      </c>
      <c r="F124" s="194"/>
      <c r="G124" s="195">
        <f>ROUND(E124*F124,2)</f>
        <v>0</v>
      </c>
      <c r="H124" s="194"/>
      <c r="I124" s="195">
        <f>ROUND(E124*H124,2)</f>
        <v>0</v>
      </c>
      <c r="J124" s="194"/>
      <c r="K124" s="195">
        <f>ROUND(E124*J124,2)</f>
        <v>0</v>
      </c>
      <c r="L124" s="195">
        <v>15</v>
      </c>
      <c r="M124" s="195">
        <f>G124*(1+L124/100)</f>
        <v>0</v>
      </c>
      <c r="N124" s="195">
        <v>0</v>
      </c>
      <c r="O124" s="195">
        <f>ROUND(E124*N124,2)</f>
        <v>0</v>
      </c>
      <c r="P124" s="195">
        <v>0</v>
      </c>
      <c r="Q124" s="195">
        <f>ROUND(E124*P124,2)</f>
        <v>0</v>
      </c>
      <c r="R124" s="195" t="s">
        <v>279</v>
      </c>
      <c r="S124" s="195" t="s">
        <v>164</v>
      </c>
      <c r="T124" s="195">
        <v>0.48</v>
      </c>
      <c r="U124" s="196">
        <f>ROUND(E124*T124,2)</f>
        <v>20.87</v>
      </c>
      <c r="V124" s="195"/>
      <c r="W124" s="171"/>
      <c r="X124" s="171"/>
      <c r="Y124" s="171"/>
      <c r="Z124" s="171"/>
      <c r="AA124" s="171"/>
      <c r="AB124" s="171"/>
      <c r="AC124" s="171"/>
      <c r="AD124" s="171"/>
      <c r="AE124" s="171"/>
      <c r="AF124" s="171"/>
      <c r="AG124" s="171" t="s">
        <v>165</v>
      </c>
      <c r="AH124" s="171"/>
      <c r="AI124" s="171"/>
      <c r="AJ124" s="171"/>
      <c r="AK124" s="171"/>
      <c r="AL124" s="171"/>
      <c r="AM124" s="171"/>
      <c r="AN124" s="171"/>
      <c r="AO124" s="171"/>
      <c r="AP124" s="171"/>
      <c r="AQ124" s="171"/>
      <c r="AR124" s="171"/>
      <c r="AS124" s="171"/>
      <c r="AT124" s="171"/>
      <c r="AU124" s="171"/>
      <c r="AV124" s="171"/>
      <c r="AW124" s="171"/>
      <c r="AX124" s="171"/>
      <c r="AY124" s="171"/>
      <c r="AZ124" s="171"/>
      <c r="BA124" s="171"/>
      <c r="BB124" s="171"/>
      <c r="BC124" s="171"/>
      <c r="BD124" s="171"/>
      <c r="BE124" s="171"/>
      <c r="BF124" s="171"/>
      <c r="BG124" s="171"/>
      <c r="BH124" s="171"/>
    </row>
    <row r="125" spans="1:60" outlineLevel="1">
      <c r="A125" s="172"/>
      <c r="B125" s="182"/>
      <c r="C125" s="213" t="s">
        <v>314</v>
      </c>
      <c r="D125" s="186"/>
      <c r="E125" s="190">
        <v>43.48</v>
      </c>
      <c r="F125" s="195"/>
      <c r="G125" s="195"/>
      <c r="H125" s="195"/>
      <c r="I125" s="195"/>
      <c r="J125" s="195"/>
      <c r="K125" s="195"/>
      <c r="L125" s="195"/>
      <c r="M125" s="195"/>
      <c r="N125" s="195"/>
      <c r="O125" s="195"/>
      <c r="P125" s="195"/>
      <c r="Q125" s="195"/>
      <c r="R125" s="195"/>
      <c r="S125" s="195"/>
      <c r="T125" s="195"/>
      <c r="U125" s="196"/>
      <c r="V125" s="195"/>
      <c r="W125" s="171"/>
      <c r="X125" s="171"/>
      <c r="Y125" s="171"/>
      <c r="Z125" s="171"/>
      <c r="AA125" s="171"/>
      <c r="AB125" s="171"/>
      <c r="AC125" s="171"/>
      <c r="AD125" s="171"/>
      <c r="AE125" s="171"/>
      <c r="AF125" s="171"/>
      <c r="AG125" s="171" t="s">
        <v>167</v>
      </c>
      <c r="AH125" s="171">
        <v>0</v>
      </c>
      <c r="AI125" s="171"/>
      <c r="AJ125" s="171"/>
      <c r="AK125" s="171"/>
      <c r="AL125" s="171"/>
      <c r="AM125" s="171"/>
      <c r="AN125" s="171"/>
      <c r="AO125" s="171"/>
      <c r="AP125" s="171"/>
      <c r="AQ125" s="171"/>
      <c r="AR125" s="171"/>
      <c r="AS125" s="171"/>
      <c r="AT125" s="171"/>
      <c r="AU125" s="171"/>
      <c r="AV125" s="171"/>
      <c r="AW125" s="171"/>
      <c r="AX125" s="171"/>
      <c r="AY125" s="171"/>
      <c r="AZ125" s="171"/>
      <c r="BA125" s="171"/>
      <c r="BB125" s="171"/>
      <c r="BC125" s="171"/>
      <c r="BD125" s="171"/>
      <c r="BE125" s="171"/>
      <c r="BF125" s="171"/>
      <c r="BG125" s="171"/>
      <c r="BH125" s="171"/>
    </row>
    <row r="126" spans="1:60" ht="22.5" outlineLevel="1">
      <c r="A126" s="172">
        <v>60</v>
      </c>
      <c r="B126" s="182" t="s">
        <v>340</v>
      </c>
      <c r="C126" s="211" t="s">
        <v>341</v>
      </c>
      <c r="D126" s="184" t="s">
        <v>174</v>
      </c>
      <c r="E126" s="188">
        <v>43.48</v>
      </c>
      <c r="F126" s="194"/>
      <c r="G126" s="195">
        <f>ROUND(E126*F126,2)</f>
        <v>0</v>
      </c>
      <c r="H126" s="194"/>
      <c r="I126" s="195">
        <f>ROUND(E126*H126,2)</f>
        <v>0</v>
      </c>
      <c r="J126" s="194"/>
      <c r="K126" s="195">
        <f>ROUND(E126*J126,2)</f>
        <v>0</v>
      </c>
      <c r="L126" s="195">
        <v>15</v>
      </c>
      <c r="M126" s="195">
        <f>G126*(1+L126/100)</f>
        <v>0</v>
      </c>
      <c r="N126" s="195">
        <v>5.94E-3</v>
      </c>
      <c r="O126" s="195">
        <f>ROUND(E126*N126,2)</f>
        <v>0.26</v>
      </c>
      <c r="P126" s="195">
        <v>0</v>
      </c>
      <c r="Q126" s="195">
        <f>ROUND(E126*P126,2)</f>
        <v>0</v>
      </c>
      <c r="R126" s="195" t="s">
        <v>279</v>
      </c>
      <c r="S126" s="195" t="s">
        <v>164</v>
      </c>
      <c r="T126" s="195">
        <v>0.29899999999999999</v>
      </c>
      <c r="U126" s="196">
        <f>ROUND(E126*T126,2)</f>
        <v>13</v>
      </c>
      <c r="V126" s="195"/>
      <c r="W126" s="171"/>
      <c r="X126" s="171"/>
      <c r="Y126" s="171"/>
      <c r="Z126" s="171"/>
      <c r="AA126" s="171"/>
      <c r="AB126" s="171"/>
      <c r="AC126" s="171"/>
      <c r="AD126" s="171"/>
      <c r="AE126" s="171"/>
      <c r="AF126" s="171"/>
      <c r="AG126" s="171" t="s">
        <v>165</v>
      </c>
      <c r="AH126" s="171"/>
      <c r="AI126" s="171"/>
      <c r="AJ126" s="171"/>
      <c r="AK126" s="171"/>
      <c r="AL126" s="171"/>
      <c r="AM126" s="171"/>
      <c r="AN126" s="171"/>
      <c r="AO126" s="171"/>
      <c r="AP126" s="171"/>
      <c r="AQ126" s="171"/>
      <c r="AR126" s="171"/>
      <c r="AS126" s="171"/>
      <c r="AT126" s="171"/>
      <c r="AU126" s="171"/>
      <c r="AV126" s="171"/>
      <c r="AW126" s="171"/>
      <c r="AX126" s="171"/>
      <c r="AY126" s="171"/>
      <c r="AZ126" s="171"/>
      <c r="BA126" s="171"/>
      <c r="BB126" s="171"/>
      <c r="BC126" s="171"/>
      <c r="BD126" s="171"/>
      <c r="BE126" s="171"/>
      <c r="BF126" s="171"/>
      <c r="BG126" s="171"/>
      <c r="BH126" s="171"/>
    </row>
    <row r="127" spans="1:60" outlineLevel="1">
      <c r="A127" s="172"/>
      <c r="B127" s="182"/>
      <c r="C127" s="213" t="s">
        <v>342</v>
      </c>
      <c r="D127" s="186"/>
      <c r="E127" s="190">
        <v>43.48</v>
      </c>
      <c r="F127" s="195"/>
      <c r="G127" s="195"/>
      <c r="H127" s="195"/>
      <c r="I127" s="195"/>
      <c r="J127" s="195"/>
      <c r="K127" s="195"/>
      <c r="L127" s="195"/>
      <c r="M127" s="195"/>
      <c r="N127" s="195"/>
      <c r="O127" s="195"/>
      <c r="P127" s="195"/>
      <c r="Q127" s="195"/>
      <c r="R127" s="195"/>
      <c r="S127" s="195"/>
      <c r="T127" s="195"/>
      <c r="U127" s="196"/>
      <c r="V127" s="195"/>
      <c r="W127" s="171"/>
      <c r="X127" s="171"/>
      <c r="Y127" s="171"/>
      <c r="Z127" s="171"/>
      <c r="AA127" s="171"/>
      <c r="AB127" s="171"/>
      <c r="AC127" s="171"/>
      <c r="AD127" s="171"/>
      <c r="AE127" s="171"/>
      <c r="AF127" s="171"/>
      <c r="AG127" s="171" t="s">
        <v>167</v>
      </c>
      <c r="AH127" s="171">
        <v>5</v>
      </c>
      <c r="AI127" s="171"/>
      <c r="AJ127" s="171"/>
      <c r="AK127" s="171"/>
      <c r="AL127" s="171"/>
      <c r="AM127" s="171"/>
      <c r="AN127" s="171"/>
      <c r="AO127" s="171"/>
      <c r="AP127" s="171"/>
      <c r="AQ127" s="171"/>
      <c r="AR127" s="171"/>
      <c r="AS127" s="171"/>
      <c r="AT127" s="171"/>
      <c r="AU127" s="171"/>
      <c r="AV127" s="171"/>
      <c r="AW127" s="171"/>
      <c r="AX127" s="171"/>
      <c r="AY127" s="171"/>
      <c r="AZ127" s="171"/>
      <c r="BA127" s="171"/>
      <c r="BB127" s="171"/>
      <c r="BC127" s="171"/>
      <c r="BD127" s="171"/>
      <c r="BE127" s="171"/>
      <c r="BF127" s="171"/>
      <c r="BG127" s="171"/>
      <c r="BH127" s="171"/>
    </row>
    <row r="128" spans="1:60" outlineLevel="1">
      <c r="A128" s="172">
        <v>61</v>
      </c>
      <c r="B128" s="182" t="s">
        <v>343</v>
      </c>
      <c r="C128" s="211" t="s">
        <v>344</v>
      </c>
      <c r="D128" s="184" t="s">
        <v>162</v>
      </c>
      <c r="E128" s="188">
        <v>1.3044</v>
      </c>
      <c r="F128" s="194"/>
      <c r="G128" s="195">
        <f>ROUND(E128*F128,2)</f>
        <v>0</v>
      </c>
      <c r="H128" s="194"/>
      <c r="I128" s="195">
        <f>ROUND(E128*H128,2)</f>
        <v>0</v>
      </c>
      <c r="J128" s="194"/>
      <c r="K128" s="195">
        <f>ROUND(E128*J128,2)</f>
        <v>0</v>
      </c>
      <c r="L128" s="195">
        <v>15</v>
      </c>
      <c r="M128" s="195">
        <f>G128*(1+L128/100)</f>
        <v>0</v>
      </c>
      <c r="N128" s="195">
        <v>2.9499999999999999E-3</v>
      </c>
      <c r="O128" s="195">
        <f>ROUND(E128*N128,2)</f>
        <v>0</v>
      </c>
      <c r="P128" s="195">
        <v>0</v>
      </c>
      <c r="Q128" s="195">
        <f>ROUND(E128*P128,2)</f>
        <v>0</v>
      </c>
      <c r="R128" s="195" t="s">
        <v>279</v>
      </c>
      <c r="S128" s="195" t="s">
        <v>164</v>
      </c>
      <c r="T128" s="195">
        <v>0</v>
      </c>
      <c r="U128" s="196">
        <f>ROUND(E128*T128,2)</f>
        <v>0</v>
      </c>
      <c r="V128" s="195"/>
      <c r="W128" s="171"/>
      <c r="X128" s="171"/>
      <c r="Y128" s="171"/>
      <c r="Z128" s="171"/>
      <c r="AA128" s="171"/>
      <c r="AB128" s="171"/>
      <c r="AC128" s="171"/>
      <c r="AD128" s="171"/>
      <c r="AE128" s="171"/>
      <c r="AF128" s="171"/>
      <c r="AG128" s="171" t="s">
        <v>165</v>
      </c>
      <c r="AH128" s="171"/>
      <c r="AI128" s="171"/>
      <c r="AJ128" s="171"/>
      <c r="AK128" s="171"/>
      <c r="AL128" s="171"/>
      <c r="AM128" s="171"/>
      <c r="AN128" s="171"/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71"/>
      <c r="BF128" s="171"/>
      <c r="BG128" s="171"/>
      <c r="BH128" s="171"/>
    </row>
    <row r="129" spans="1:60" outlineLevel="1">
      <c r="A129" s="172"/>
      <c r="B129" s="182"/>
      <c r="C129" s="213" t="s">
        <v>345</v>
      </c>
      <c r="D129" s="186"/>
      <c r="E129" s="190">
        <v>1.3044</v>
      </c>
      <c r="F129" s="195"/>
      <c r="G129" s="195"/>
      <c r="H129" s="195"/>
      <c r="I129" s="195"/>
      <c r="J129" s="195"/>
      <c r="K129" s="195"/>
      <c r="L129" s="195"/>
      <c r="M129" s="195"/>
      <c r="N129" s="195"/>
      <c r="O129" s="195"/>
      <c r="P129" s="195"/>
      <c r="Q129" s="195"/>
      <c r="R129" s="195"/>
      <c r="S129" s="195"/>
      <c r="T129" s="195"/>
      <c r="U129" s="196"/>
      <c r="V129" s="195"/>
      <c r="W129" s="171"/>
      <c r="X129" s="171"/>
      <c r="Y129" s="171"/>
      <c r="Z129" s="171"/>
      <c r="AA129" s="171"/>
      <c r="AB129" s="171"/>
      <c r="AC129" s="171"/>
      <c r="AD129" s="171"/>
      <c r="AE129" s="171"/>
      <c r="AF129" s="171"/>
      <c r="AG129" s="171" t="s">
        <v>167</v>
      </c>
      <c r="AH129" s="171">
        <v>5</v>
      </c>
      <c r="AI129" s="171"/>
      <c r="AJ129" s="171"/>
      <c r="AK129" s="171"/>
      <c r="AL129" s="171"/>
      <c r="AM129" s="171"/>
      <c r="AN129" s="171"/>
      <c r="AO129" s="171"/>
      <c r="AP129" s="171"/>
      <c r="AQ129" s="171"/>
      <c r="AR129" s="171"/>
      <c r="AS129" s="171"/>
      <c r="AT129" s="171"/>
      <c r="AU129" s="171"/>
      <c r="AV129" s="171"/>
      <c r="AW129" s="171"/>
      <c r="AX129" s="171"/>
      <c r="AY129" s="171"/>
      <c r="AZ129" s="171"/>
      <c r="BA129" s="171"/>
      <c r="BB129" s="171"/>
      <c r="BC129" s="171"/>
      <c r="BD129" s="171"/>
      <c r="BE129" s="171"/>
      <c r="BF129" s="171"/>
      <c r="BG129" s="171"/>
      <c r="BH129" s="171"/>
    </row>
    <row r="130" spans="1:60" outlineLevel="1">
      <c r="A130" s="172">
        <v>62</v>
      </c>
      <c r="B130" s="182" t="s">
        <v>346</v>
      </c>
      <c r="C130" s="211" t="s">
        <v>347</v>
      </c>
      <c r="D130" s="184" t="s">
        <v>174</v>
      </c>
      <c r="E130" s="188">
        <v>91.308000000000007</v>
      </c>
      <c r="F130" s="194"/>
      <c r="G130" s="195">
        <f>ROUND(E130*F130,2)</f>
        <v>0</v>
      </c>
      <c r="H130" s="194"/>
      <c r="I130" s="195">
        <f>ROUND(E130*H130,2)</f>
        <v>0</v>
      </c>
      <c r="J130" s="194"/>
      <c r="K130" s="195">
        <f>ROUND(E130*J130,2)</f>
        <v>0</v>
      </c>
      <c r="L130" s="195">
        <v>15</v>
      </c>
      <c r="M130" s="195">
        <f>G130*(1+L130/100)</f>
        <v>0</v>
      </c>
      <c r="N130" s="195">
        <v>8.2500000000000004E-3</v>
      </c>
      <c r="O130" s="195">
        <f>ROUND(E130*N130,2)</f>
        <v>0.75</v>
      </c>
      <c r="P130" s="195">
        <v>0</v>
      </c>
      <c r="Q130" s="195">
        <f>ROUND(E130*P130,2)</f>
        <v>0</v>
      </c>
      <c r="R130" s="195" t="s">
        <v>320</v>
      </c>
      <c r="S130" s="195" t="s">
        <v>164</v>
      </c>
      <c r="T130" s="195">
        <v>0</v>
      </c>
      <c r="U130" s="196">
        <f>ROUND(E130*T130,2)</f>
        <v>0</v>
      </c>
      <c r="V130" s="195"/>
      <c r="W130" s="171"/>
      <c r="X130" s="171"/>
      <c r="Y130" s="171"/>
      <c r="Z130" s="171"/>
      <c r="AA130" s="171"/>
      <c r="AB130" s="171"/>
      <c r="AC130" s="171"/>
      <c r="AD130" s="171"/>
      <c r="AE130" s="171"/>
      <c r="AF130" s="171"/>
      <c r="AG130" s="171" t="s">
        <v>321</v>
      </c>
      <c r="AH130" s="171"/>
      <c r="AI130" s="171"/>
      <c r="AJ130" s="171"/>
      <c r="AK130" s="171"/>
      <c r="AL130" s="171"/>
      <c r="AM130" s="171"/>
      <c r="AN130" s="171"/>
      <c r="AO130" s="171"/>
      <c r="AP130" s="171"/>
      <c r="AQ130" s="171"/>
      <c r="AR130" s="171"/>
      <c r="AS130" s="171"/>
      <c r="AT130" s="171"/>
      <c r="AU130" s="171"/>
      <c r="AV130" s="171"/>
      <c r="AW130" s="171"/>
      <c r="AX130" s="171"/>
      <c r="AY130" s="171"/>
      <c r="AZ130" s="171"/>
      <c r="BA130" s="171"/>
      <c r="BB130" s="171"/>
      <c r="BC130" s="171"/>
      <c r="BD130" s="171"/>
      <c r="BE130" s="171"/>
      <c r="BF130" s="171"/>
      <c r="BG130" s="171"/>
      <c r="BH130" s="171"/>
    </row>
    <row r="131" spans="1:60" outlineLevel="1">
      <c r="A131" s="172"/>
      <c r="B131" s="182"/>
      <c r="C131" s="213" t="s">
        <v>348</v>
      </c>
      <c r="D131" s="186"/>
      <c r="E131" s="190">
        <v>91.308000000000007</v>
      </c>
      <c r="F131" s="195"/>
      <c r="G131" s="195"/>
      <c r="H131" s="195"/>
      <c r="I131" s="195"/>
      <c r="J131" s="195"/>
      <c r="K131" s="195"/>
      <c r="L131" s="195"/>
      <c r="M131" s="195"/>
      <c r="N131" s="195"/>
      <c r="O131" s="195"/>
      <c r="P131" s="195"/>
      <c r="Q131" s="195"/>
      <c r="R131" s="195"/>
      <c r="S131" s="195"/>
      <c r="T131" s="195"/>
      <c r="U131" s="196"/>
      <c r="V131" s="195"/>
      <c r="W131" s="171"/>
      <c r="X131" s="171"/>
      <c r="Y131" s="171"/>
      <c r="Z131" s="171"/>
      <c r="AA131" s="171"/>
      <c r="AB131" s="171"/>
      <c r="AC131" s="171"/>
      <c r="AD131" s="171"/>
      <c r="AE131" s="171"/>
      <c r="AF131" s="171"/>
      <c r="AG131" s="171" t="s">
        <v>167</v>
      </c>
      <c r="AH131" s="171">
        <v>5</v>
      </c>
      <c r="AI131" s="171"/>
      <c r="AJ131" s="171"/>
      <c r="AK131" s="171"/>
      <c r="AL131" s="171"/>
      <c r="AM131" s="171"/>
      <c r="AN131" s="171"/>
      <c r="AO131" s="171"/>
      <c r="AP131" s="171"/>
      <c r="AQ131" s="171"/>
      <c r="AR131" s="171"/>
      <c r="AS131" s="171"/>
      <c r="AT131" s="171"/>
      <c r="AU131" s="171"/>
      <c r="AV131" s="171"/>
      <c r="AW131" s="171"/>
      <c r="AX131" s="171"/>
      <c r="AY131" s="171"/>
      <c r="AZ131" s="171"/>
      <c r="BA131" s="171"/>
      <c r="BB131" s="171"/>
      <c r="BC131" s="171"/>
      <c r="BD131" s="171"/>
      <c r="BE131" s="171"/>
      <c r="BF131" s="171"/>
      <c r="BG131" s="171"/>
      <c r="BH131" s="171"/>
    </row>
    <row r="132" spans="1:60" ht="22.5" outlineLevel="1">
      <c r="A132" s="172">
        <v>63</v>
      </c>
      <c r="B132" s="182" t="s">
        <v>349</v>
      </c>
      <c r="C132" s="211" t="s">
        <v>350</v>
      </c>
      <c r="D132" s="184" t="s">
        <v>0</v>
      </c>
      <c r="E132" s="191"/>
      <c r="F132" s="194"/>
      <c r="G132" s="195">
        <f>ROUND(E132*F132,2)</f>
        <v>0</v>
      </c>
      <c r="H132" s="194"/>
      <c r="I132" s="195">
        <f>ROUND(E132*H132,2)</f>
        <v>0</v>
      </c>
      <c r="J132" s="194"/>
      <c r="K132" s="195">
        <f>ROUND(E132*J132,2)</f>
        <v>0</v>
      </c>
      <c r="L132" s="195">
        <v>15</v>
      </c>
      <c r="M132" s="195">
        <f>G132*(1+L132/100)</f>
        <v>0</v>
      </c>
      <c r="N132" s="195">
        <v>0</v>
      </c>
      <c r="O132" s="195">
        <f>ROUND(E132*N132,2)</f>
        <v>0</v>
      </c>
      <c r="P132" s="195">
        <v>0</v>
      </c>
      <c r="Q132" s="195">
        <f>ROUND(E132*P132,2)</f>
        <v>0</v>
      </c>
      <c r="R132" s="195" t="s">
        <v>279</v>
      </c>
      <c r="S132" s="195" t="s">
        <v>164</v>
      </c>
      <c r="T132" s="195">
        <v>0</v>
      </c>
      <c r="U132" s="196">
        <f>ROUND(E132*T132,2)</f>
        <v>0</v>
      </c>
      <c r="V132" s="195"/>
      <c r="W132" s="171"/>
      <c r="X132" s="171"/>
      <c r="Y132" s="171"/>
      <c r="Z132" s="171"/>
      <c r="AA132" s="171"/>
      <c r="AB132" s="171"/>
      <c r="AC132" s="171"/>
      <c r="AD132" s="171"/>
      <c r="AE132" s="171"/>
      <c r="AF132" s="171"/>
      <c r="AG132" s="171" t="s">
        <v>301</v>
      </c>
      <c r="AH132" s="171"/>
      <c r="AI132" s="171"/>
      <c r="AJ132" s="171"/>
      <c r="AK132" s="171"/>
      <c r="AL132" s="171"/>
      <c r="AM132" s="171"/>
      <c r="AN132" s="171"/>
      <c r="AO132" s="171"/>
      <c r="AP132" s="171"/>
      <c r="AQ132" s="171"/>
      <c r="AR132" s="171"/>
      <c r="AS132" s="171"/>
      <c r="AT132" s="171"/>
      <c r="AU132" s="171"/>
      <c r="AV132" s="171"/>
      <c r="AW132" s="171"/>
      <c r="AX132" s="171"/>
      <c r="AY132" s="171"/>
      <c r="AZ132" s="171"/>
      <c r="BA132" s="171"/>
      <c r="BB132" s="171"/>
      <c r="BC132" s="171"/>
      <c r="BD132" s="171"/>
      <c r="BE132" s="171"/>
      <c r="BF132" s="171"/>
      <c r="BG132" s="171"/>
      <c r="BH132" s="171"/>
    </row>
    <row r="133" spans="1:60">
      <c r="A133" s="178" t="s">
        <v>149</v>
      </c>
      <c r="B133" s="183" t="s">
        <v>105</v>
      </c>
      <c r="C133" s="212" t="s">
        <v>106</v>
      </c>
      <c r="D133" s="185"/>
      <c r="E133" s="189"/>
      <c r="F133" s="197"/>
      <c r="G133" s="197">
        <f>SUMIF(AG134:AG150,"&lt;&gt;NOR",G134:G150)</f>
        <v>0</v>
      </c>
      <c r="H133" s="197"/>
      <c r="I133" s="197">
        <f>SUM(I134:I150)</f>
        <v>0</v>
      </c>
      <c r="J133" s="197"/>
      <c r="K133" s="197">
        <f>SUM(K134:K150)</f>
        <v>0</v>
      </c>
      <c r="L133" s="197"/>
      <c r="M133" s="197">
        <f>SUM(M134:M150)</f>
        <v>0</v>
      </c>
      <c r="N133" s="197"/>
      <c r="O133" s="197">
        <f>SUM(O134:O150)</f>
        <v>0.37999999999999995</v>
      </c>
      <c r="P133" s="197"/>
      <c r="Q133" s="197">
        <f>SUM(Q134:Q150)</f>
        <v>0</v>
      </c>
      <c r="R133" s="197"/>
      <c r="S133" s="197"/>
      <c r="T133" s="197"/>
      <c r="U133" s="198">
        <f>SUM(U134:U150)</f>
        <v>25.409999999999997</v>
      </c>
      <c r="V133" s="197"/>
      <c r="AG133" t="s">
        <v>150</v>
      </c>
    </row>
    <row r="134" spans="1:60" outlineLevel="1">
      <c r="A134" s="172">
        <v>64</v>
      </c>
      <c r="B134" s="182" t="s">
        <v>351</v>
      </c>
      <c r="C134" s="211" t="s">
        <v>352</v>
      </c>
      <c r="D134" s="184" t="s">
        <v>170</v>
      </c>
      <c r="E134" s="188">
        <v>1</v>
      </c>
      <c r="F134" s="194"/>
      <c r="G134" s="195">
        <f t="shared" ref="G134:G150" si="0">ROUND(E134*F134,2)</f>
        <v>0</v>
      </c>
      <c r="H134" s="194"/>
      <c r="I134" s="195">
        <f t="shared" ref="I134:I150" si="1">ROUND(E134*H134,2)</f>
        <v>0</v>
      </c>
      <c r="J134" s="194"/>
      <c r="K134" s="195">
        <f t="shared" ref="K134:K150" si="2">ROUND(E134*J134,2)</f>
        <v>0</v>
      </c>
      <c r="L134" s="195">
        <v>15</v>
      </c>
      <c r="M134" s="195">
        <f t="shared" ref="M134:M150" si="3">G134*(1+L134/100)</f>
        <v>0</v>
      </c>
      <c r="N134" s="195">
        <v>0</v>
      </c>
      <c r="O134" s="195">
        <f t="shared" ref="O134:O150" si="4">ROUND(E134*N134,2)</f>
        <v>0</v>
      </c>
      <c r="P134" s="195">
        <v>0</v>
      </c>
      <c r="Q134" s="195">
        <f t="shared" ref="Q134:Q150" si="5">ROUND(E134*P134,2)</f>
        <v>0</v>
      </c>
      <c r="R134" s="195" t="s">
        <v>283</v>
      </c>
      <c r="S134" s="195" t="s">
        <v>164</v>
      </c>
      <c r="T134" s="195">
        <v>1.7</v>
      </c>
      <c r="U134" s="196">
        <f t="shared" ref="U134:U150" si="6">ROUND(E134*T134,2)</f>
        <v>1.7</v>
      </c>
      <c r="V134" s="195"/>
      <c r="W134" s="171"/>
      <c r="X134" s="171"/>
      <c r="Y134" s="171"/>
      <c r="Z134" s="171"/>
      <c r="AA134" s="171"/>
      <c r="AB134" s="171"/>
      <c r="AC134" s="171"/>
      <c r="AD134" s="171"/>
      <c r="AE134" s="171"/>
      <c r="AF134" s="171"/>
      <c r="AG134" s="171" t="s">
        <v>165</v>
      </c>
      <c r="AH134" s="171"/>
      <c r="AI134" s="171"/>
      <c r="AJ134" s="171"/>
      <c r="AK134" s="171"/>
      <c r="AL134" s="171"/>
      <c r="AM134" s="171"/>
      <c r="AN134" s="171"/>
      <c r="AO134" s="171"/>
      <c r="AP134" s="171"/>
      <c r="AQ134" s="171"/>
      <c r="AR134" s="171"/>
      <c r="AS134" s="171"/>
      <c r="AT134" s="171"/>
      <c r="AU134" s="171"/>
      <c r="AV134" s="171"/>
      <c r="AW134" s="171"/>
      <c r="AX134" s="171"/>
      <c r="AY134" s="171"/>
      <c r="AZ134" s="171"/>
      <c r="BA134" s="171"/>
      <c r="BB134" s="171"/>
      <c r="BC134" s="171"/>
      <c r="BD134" s="171"/>
      <c r="BE134" s="171"/>
      <c r="BF134" s="171"/>
      <c r="BG134" s="171"/>
      <c r="BH134" s="171"/>
    </row>
    <row r="135" spans="1:60" outlineLevel="1">
      <c r="A135" s="172">
        <v>65</v>
      </c>
      <c r="B135" s="182" t="s">
        <v>353</v>
      </c>
      <c r="C135" s="211" t="s">
        <v>354</v>
      </c>
      <c r="D135" s="184" t="s">
        <v>170</v>
      </c>
      <c r="E135" s="188">
        <v>4</v>
      </c>
      <c r="F135" s="194"/>
      <c r="G135" s="195">
        <f t="shared" si="0"/>
        <v>0</v>
      </c>
      <c r="H135" s="194"/>
      <c r="I135" s="195">
        <f t="shared" si="1"/>
        <v>0</v>
      </c>
      <c r="J135" s="194"/>
      <c r="K135" s="195">
        <f t="shared" si="2"/>
        <v>0</v>
      </c>
      <c r="L135" s="195">
        <v>15</v>
      </c>
      <c r="M135" s="195">
        <f t="shared" si="3"/>
        <v>0</v>
      </c>
      <c r="N135" s="195">
        <v>2.0000000000000002E-5</v>
      </c>
      <c r="O135" s="195">
        <f t="shared" si="4"/>
        <v>0</v>
      </c>
      <c r="P135" s="195">
        <v>0</v>
      </c>
      <c r="Q135" s="195">
        <f t="shared" si="5"/>
        <v>0</v>
      </c>
      <c r="R135" s="195" t="s">
        <v>283</v>
      </c>
      <c r="S135" s="195" t="s">
        <v>164</v>
      </c>
      <c r="T135" s="195">
        <v>4.0199999999999996</v>
      </c>
      <c r="U135" s="196">
        <f t="shared" si="6"/>
        <v>16.079999999999998</v>
      </c>
      <c r="V135" s="195"/>
      <c r="W135" s="171"/>
      <c r="X135" s="171"/>
      <c r="Y135" s="171"/>
      <c r="Z135" s="171"/>
      <c r="AA135" s="171"/>
      <c r="AB135" s="171"/>
      <c r="AC135" s="171"/>
      <c r="AD135" s="171"/>
      <c r="AE135" s="171"/>
      <c r="AF135" s="171"/>
      <c r="AG135" s="171" t="s">
        <v>165</v>
      </c>
      <c r="AH135" s="171"/>
      <c r="AI135" s="171"/>
      <c r="AJ135" s="171"/>
      <c r="AK135" s="171"/>
      <c r="AL135" s="171"/>
      <c r="AM135" s="171"/>
      <c r="AN135" s="171"/>
      <c r="AO135" s="171"/>
      <c r="AP135" s="171"/>
      <c r="AQ135" s="171"/>
      <c r="AR135" s="171"/>
      <c r="AS135" s="171"/>
      <c r="AT135" s="171"/>
      <c r="AU135" s="171"/>
      <c r="AV135" s="171"/>
      <c r="AW135" s="171"/>
      <c r="AX135" s="171"/>
      <c r="AY135" s="171"/>
      <c r="AZ135" s="171"/>
      <c r="BA135" s="171"/>
      <c r="BB135" s="171"/>
      <c r="BC135" s="171"/>
      <c r="BD135" s="171"/>
      <c r="BE135" s="171"/>
      <c r="BF135" s="171"/>
      <c r="BG135" s="171"/>
      <c r="BH135" s="171"/>
    </row>
    <row r="136" spans="1:60" outlineLevel="1">
      <c r="A136" s="172">
        <v>66</v>
      </c>
      <c r="B136" s="182" t="s">
        <v>355</v>
      </c>
      <c r="C136" s="211" t="s">
        <v>356</v>
      </c>
      <c r="D136" s="184" t="s">
        <v>170</v>
      </c>
      <c r="E136" s="188">
        <v>5</v>
      </c>
      <c r="F136" s="194"/>
      <c r="G136" s="195">
        <f t="shared" si="0"/>
        <v>0</v>
      </c>
      <c r="H136" s="194"/>
      <c r="I136" s="195">
        <f t="shared" si="1"/>
        <v>0</v>
      </c>
      <c r="J136" s="194"/>
      <c r="K136" s="195">
        <f t="shared" si="2"/>
        <v>0</v>
      </c>
      <c r="L136" s="195">
        <v>15</v>
      </c>
      <c r="M136" s="195">
        <f t="shared" si="3"/>
        <v>0</v>
      </c>
      <c r="N136" s="195">
        <v>0</v>
      </c>
      <c r="O136" s="195">
        <f t="shared" si="4"/>
        <v>0</v>
      </c>
      <c r="P136" s="195">
        <v>0</v>
      </c>
      <c r="Q136" s="195">
        <f t="shared" si="5"/>
        <v>0</v>
      </c>
      <c r="R136" s="195" t="s">
        <v>283</v>
      </c>
      <c r="S136" s="195" t="s">
        <v>164</v>
      </c>
      <c r="T136" s="195">
        <v>0</v>
      </c>
      <c r="U136" s="196">
        <f t="shared" si="6"/>
        <v>0</v>
      </c>
      <c r="V136" s="195"/>
      <c r="W136" s="171"/>
      <c r="X136" s="171"/>
      <c r="Y136" s="171"/>
      <c r="Z136" s="171"/>
      <c r="AA136" s="171"/>
      <c r="AB136" s="171"/>
      <c r="AC136" s="171"/>
      <c r="AD136" s="171"/>
      <c r="AE136" s="171"/>
      <c r="AF136" s="171"/>
      <c r="AG136" s="171" t="s">
        <v>317</v>
      </c>
      <c r="AH136" s="171"/>
      <c r="AI136" s="171"/>
      <c r="AJ136" s="171"/>
      <c r="AK136" s="171"/>
      <c r="AL136" s="171"/>
      <c r="AM136" s="171"/>
      <c r="AN136" s="171"/>
      <c r="AO136" s="171"/>
      <c r="AP136" s="171"/>
      <c r="AQ136" s="171"/>
      <c r="AR136" s="171"/>
      <c r="AS136" s="171"/>
      <c r="AT136" s="171"/>
      <c r="AU136" s="171"/>
      <c r="AV136" s="171"/>
      <c r="AW136" s="171"/>
      <c r="AX136" s="171"/>
      <c r="AY136" s="171"/>
      <c r="AZ136" s="171"/>
      <c r="BA136" s="171"/>
      <c r="BB136" s="171"/>
      <c r="BC136" s="171"/>
      <c r="BD136" s="171"/>
      <c r="BE136" s="171"/>
      <c r="BF136" s="171"/>
      <c r="BG136" s="171"/>
      <c r="BH136" s="171"/>
    </row>
    <row r="137" spans="1:60" outlineLevel="1">
      <c r="A137" s="172">
        <v>67</v>
      </c>
      <c r="B137" s="182" t="s">
        <v>357</v>
      </c>
      <c r="C137" s="211" t="s">
        <v>358</v>
      </c>
      <c r="D137" s="184" t="s">
        <v>153</v>
      </c>
      <c r="E137" s="188">
        <v>1</v>
      </c>
      <c r="F137" s="194"/>
      <c r="G137" s="195">
        <f t="shared" si="0"/>
        <v>0</v>
      </c>
      <c r="H137" s="194"/>
      <c r="I137" s="195">
        <f t="shared" si="1"/>
        <v>0</v>
      </c>
      <c r="J137" s="194"/>
      <c r="K137" s="195">
        <f t="shared" si="2"/>
        <v>0</v>
      </c>
      <c r="L137" s="195">
        <v>15</v>
      </c>
      <c r="M137" s="195">
        <f t="shared" si="3"/>
        <v>0</v>
      </c>
      <c r="N137" s="195">
        <v>0</v>
      </c>
      <c r="O137" s="195">
        <f t="shared" si="4"/>
        <v>0</v>
      </c>
      <c r="P137" s="195">
        <v>0</v>
      </c>
      <c r="Q137" s="195">
        <f t="shared" si="5"/>
        <v>0</v>
      </c>
      <c r="R137" s="195"/>
      <c r="S137" s="195" t="s">
        <v>154</v>
      </c>
      <c r="T137" s="195">
        <v>0</v>
      </c>
      <c r="U137" s="196">
        <f t="shared" si="6"/>
        <v>0</v>
      </c>
      <c r="V137" s="195"/>
      <c r="W137" s="171"/>
      <c r="X137" s="171"/>
      <c r="Y137" s="171"/>
      <c r="Z137" s="171"/>
      <c r="AA137" s="171"/>
      <c r="AB137" s="171"/>
      <c r="AC137" s="171"/>
      <c r="AD137" s="171"/>
      <c r="AE137" s="171"/>
      <c r="AF137" s="171"/>
      <c r="AG137" s="171" t="s">
        <v>317</v>
      </c>
      <c r="AH137" s="171"/>
      <c r="AI137" s="171"/>
      <c r="AJ137" s="171"/>
      <c r="AK137" s="171"/>
      <c r="AL137" s="171"/>
      <c r="AM137" s="171"/>
      <c r="AN137" s="171"/>
      <c r="AO137" s="171"/>
      <c r="AP137" s="171"/>
      <c r="AQ137" s="171"/>
      <c r="AR137" s="171"/>
      <c r="AS137" s="171"/>
      <c r="AT137" s="171"/>
      <c r="AU137" s="171"/>
      <c r="AV137" s="171"/>
      <c r="AW137" s="171"/>
      <c r="AX137" s="171"/>
      <c r="AY137" s="171"/>
      <c r="AZ137" s="171"/>
      <c r="BA137" s="171"/>
      <c r="BB137" s="171"/>
      <c r="BC137" s="171"/>
      <c r="BD137" s="171"/>
      <c r="BE137" s="171"/>
      <c r="BF137" s="171"/>
      <c r="BG137" s="171"/>
      <c r="BH137" s="171"/>
    </row>
    <row r="138" spans="1:60" ht="22.5" outlineLevel="1">
      <c r="A138" s="172">
        <v>68</v>
      </c>
      <c r="B138" s="182" t="s">
        <v>359</v>
      </c>
      <c r="C138" s="211" t="s">
        <v>360</v>
      </c>
      <c r="D138" s="184" t="s">
        <v>170</v>
      </c>
      <c r="E138" s="188">
        <v>1</v>
      </c>
      <c r="F138" s="194"/>
      <c r="G138" s="195">
        <f t="shared" si="0"/>
        <v>0</v>
      </c>
      <c r="H138" s="194"/>
      <c r="I138" s="195">
        <f t="shared" si="1"/>
        <v>0</v>
      </c>
      <c r="J138" s="194"/>
      <c r="K138" s="195">
        <f t="shared" si="2"/>
        <v>0</v>
      </c>
      <c r="L138" s="195">
        <v>15</v>
      </c>
      <c r="M138" s="195">
        <f t="shared" si="3"/>
        <v>0</v>
      </c>
      <c r="N138" s="195">
        <v>0</v>
      </c>
      <c r="O138" s="195">
        <f t="shared" si="4"/>
        <v>0</v>
      </c>
      <c r="P138" s="195">
        <v>0</v>
      </c>
      <c r="Q138" s="195">
        <f t="shared" si="5"/>
        <v>0</v>
      </c>
      <c r="R138" s="195"/>
      <c r="S138" s="195" t="s">
        <v>154</v>
      </c>
      <c r="T138" s="195">
        <v>0</v>
      </c>
      <c r="U138" s="196">
        <f t="shared" si="6"/>
        <v>0</v>
      </c>
      <c r="V138" s="195"/>
      <c r="W138" s="171"/>
      <c r="X138" s="171"/>
      <c r="Y138" s="171"/>
      <c r="Z138" s="171"/>
      <c r="AA138" s="171"/>
      <c r="AB138" s="171"/>
      <c r="AC138" s="171"/>
      <c r="AD138" s="171"/>
      <c r="AE138" s="171"/>
      <c r="AF138" s="171"/>
      <c r="AG138" s="171" t="s">
        <v>317</v>
      </c>
      <c r="AH138" s="171"/>
      <c r="AI138" s="171"/>
      <c r="AJ138" s="171"/>
      <c r="AK138" s="171"/>
      <c r="AL138" s="171"/>
      <c r="AM138" s="171"/>
      <c r="AN138" s="171"/>
      <c r="AO138" s="171"/>
      <c r="AP138" s="171"/>
      <c r="AQ138" s="171"/>
      <c r="AR138" s="171"/>
      <c r="AS138" s="171"/>
      <c r="AT138" s="171"/>
      <c r="AU138" s="171"/>
      <c r="AV138" s="171"/>
      <c r="AW138" s="171"/>
      <c r="AX138" s="171"/>
      <c r="AY138" s="171"/>
      <c r="AZ138" s="171"/>
      <c r="BA138" s="171"/>
      <c r="BB138" s="171"/>
      <c r="BC138" s="171"/>
      <c r="BD138" s="171"/>
      <c r="BE138" s="171"/>
      <c r="BF138" s="171"/>
      <c r="BG138" s="171"/>
      <c r="BH138" s="171"/>
    </row>
    <row r="139" spans="1:60" outlineLevel="1">
      <c r="A139" s="172">
        <v>69</v>
      </c>
      <c r="B139" s="182" t="s">
        <v>361</v>
      </c>
      <c r="C139" s="211" t="s">
        <v>362</v>
      </c>
      <c r="D139" s="184" t="s">
        <v>170</v>
      </c>
      <c r="E139" s="188">
        <v>1</v>
      </c>
      <c r="F139" s="194"/>
      <c r="G139" s="195">
        <f t="shared" si="0"/>
        <v>0</v>
      </c>
      <c r="H139" s="194"/>
      <c r="I139" s="195">
        <f t="shared" si="1"/>
        <v>0</v>
      </c>
      <c r="J139" s="194"/>
      <c r="K139" s="195">
        <f t="shared" si="2"/>
        <v>0</v>
      </c>
      <c r="L139" s="195">
        <v>15</v>
      </c>
      <c r="M139" s="195">
        <f t="shared" si="3"/>
        <v>0</v>
      </c>
      <c r="N139" s="195">
        <v>0.184</v>
      </c>
      <c r="O139" s="195">
        <f t="shared" si="4"/>
        <v>0.18</v>
      </c>
      <c r="P139" s="195">
        <v>0</v>
      </c>
      <c r="Q139" s="195">
        <f t="shared" si="5"/>
        <v>0</v>
      </c>
      <c r="R139" s="195" t="s">
        <v>297</v>
      </c>
      <c r="S139" s="195" t="s">
        <v>164</v>
      </c>
      <c r="T139" s="195">
        <v>7.6307600000000004</v>
      </c>
      <c r="U139" s="196">
        <f t="shared" si="6"/>
        <v>7.63</v>
      </c>
      <c r="V139" s="195"/>
      <c r="W139" s="171"/>
      <c r="X139" s="171"/>
      <c r="Y139" s="171"/>
      <c r="Z139" s="171"/>
      <c r="AA139" s="171"/>
      <c r="AB139" s="171"/>
      <c r="AC139" s="171"/>
      <c r="AD139" s="171"/>
      <c r="AE139" s="171"/>
      <c r="AF139" s="171"/>
      <c r="AG139" s="171" t="s">
        <v>304</v>
      </c>
      <c r="AH139" s="171"/>
      <c r="AI139" s="171"/>
      <c r="AJ139" s="171"/>
      <c r="AK139" s="171"/>
      <c r="AL139" s="171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71"/>
      <c r="AZ139" s="171"/>
      <c r="BA139" s="171"/>
      <c r="BB139" s="171"/>
      <c r="BC139" s="171"/>
      <c r="BD139" s="171"/>
      <c r="BE139" s="171"/>
      <c r="BF139" s="171"/>
      <c r="BG139" s="171"/>
      <c r="BH139" s="171"/>
    </row>
    <row r="140" spans="1:60" outlineLevel="1">
      <c r="A140" s="172">
        <v>70</v>
      </c>
      <c r="B140" s="182" t="s">
        <v>363</v>
      </c>
      <c r="C140" s="211" t="s">
        <v>364</v>
      </c>
      <c r="D140" s="184" t="s">
        <v>170</v>
      </c>
      <c r="E140" s="188">
        <v>4</v>
      </c>
      <c r="F140" s="194"/>
      <c r="G140" s="195">
        <f t="shared" si="0"/>
        <v>0</v>
      </c>
      <c r="H140" s="194"/>
      <c r="I140" s="195">
        <f t="shared" si="1"/>
        <v>0</v>
      </c>
      <c r="J140" s="194"/>
      <c r="K140" s="195">
        <f t="shared" si="2"/>
        <v>0</v>
      </c>
      <c r="L140" s="195">
        <v>15</v>
      </c>
      <c r="M140" s="195">
        <f t="shared" si="3"/>
        <v>0</v>
      </c>
      <c r="N140" s="195">
        <v>8.0000000000000004E-4</v>
      </c>
      <c r="O140" s="195">
        <f t="shared" si="4"/>
        <v>0</v>
      </c>
      <c r="P140" s="195">
        <v>0</v>
      </c>
      <c r="Q140" s="195">
        <f t="shared" si="5"/>
        <v>0</v>
      </c>
      <c r="R140" s="195" t="s">
        <v>320</v>
      </c>
      <c r="S140" s="195" t="s">
        <v>164</v>
      </c>
      <c r="T140" s="195">
        <v>0</v>
      </c>
      <c r="U140" s="196">
        <f t="shared" si="6"/>
        <v>0</v>
      </c>
      <c r="V140" s="195"/>
      <c r="W140" s="171"/>
      <c r="X140" s="171"/>
      <c r="Y140" s="171"/>
      <c r="Z140" s="171"/>
      <c r="AA140" s="171"/>
      <c r="AB140" s="171"/>
      <c r="AC140" s="171"/>
      <c r="AD140" s="171"/>
      <c r="AE140" s="171"/>
      <c r="AF140" s="171"/>
      <c r="AG140" s="171" t="s">
        <v>365</v>
      </c>
      <c r="AH140" s="171"/>
      <c r="AI140" s="171"/>
      <c r="AJ140" s="171"/>
      <c r="AK140" s="171"/>
      <c r="AL140" s="171"/>
      <c r="AM140" s="171"/>
      <c r="AN140" s="171"/>
      <c r="AO140" s="171"/>
      <c r="AP140" s="171"/>
      <c r="AQ140" s="171"/>
      <c r="AR140" s="171"/>
      <c r="AS140" s="171"/>
      <c r="AT140" s="171"/>
      <c r="AU140" s="171"/>
      <c r="AV140" s="171"/>
      <c r="AW140" s="171"/>
      <c r="AX140" s="171"/>
      <c r="AY140" s="171"/>
      <c r="AZ140" s="171"/>
      <c r="BA140" s="171"/>
      <c r="BB140" s="171"/>
      <c r="BC140" s="171"/>
      <c r="BD140" s="171"/>
      <c r="BE140" s="171"/>
      <c r="BF140" s="171"/>
      <c r="BG140" s="171"/>
      <c r="BH140" s="171"/>
    </row>
    <row r="141" spans="1:60" outlineLevel="1">
      <c r="A141" s="172">
        <v>71</v>
      </c>
      <c r="B141" s="182" t="s">
        <v>366</v>
      </c>
      <c r="C141" s="211" t="s">
        <v>367</v>
      </c>
      <c r="D141" s="184" t="s">
        <v>170</v>
      </c>
      <c r="E141" s="188">
        <v>1</v>
      </c>
      <c r="F141" s="194"/>
      <c r="G141" s="195">
        <f t="shared" si="0"/>
        <v>0</v>
      </c>
      <c r="H141" s="194"/>
      <c r="I141" s="195">
        <f t="shared" si="1"/>
        <v>0</v>
      </c>
      <c r="J141" s="194"/>
      <c r="K141" s="195">
        <f t="shared" si="2"/>
        <v>0</v>
      </c>
      <c r="L141" s="195">
        <v>15</v>
      </c>
      <c r="M141" s="195">
        <f t="shared" si="3"/>
        <v>0</v>
      </c>
      <c r="N141" s="195">
        <v>0</v>
      </c>
      <c r="O141" s="195">
        <f t="shared" si="4"/>
        <v>0</v>
      </c>
      <c r="P141" s="195">
        <v>0</v>
      </c>
      <c r="Q141" s="195">
        <f t="shared" si="5"/>
        <v>0</v>
      </c>
      <c r="R141" s="195" t="s">
        <v>320</v>
      </c>
      <c r="S141" s="195" t="s">
        <v>164</v>
      </c>
      <c r="T141" s="195">
        <v>0</v>
      </c>
      <c r="U141" s="196">
        <f t="shared" si="6"/>
        <v>0</v>
      </c>
      <c r="V141" s="195"/>
      <c r="W141" s="171"/>
      <c r="X141" s="171"/>
      <c r="Y141" s="171"/>
      <c r="Z141" s="171"/>
      <c r="AA141" s="171"/>
      <c r="AB141" s="171"/>
      <c r="AC141" s="171"/>
      <c r="AD141" s="171"/>
      <c r="AE141" s="171"/>
      <c r="AF141" s="171"/>
      <c r="AG141" s="171" t="s">
        <v>321</v>
      </c>
      <c r="AH141" s="171"/>
      <c r="AI141" s="171"/>
      <c r="AJ141" s="171"/>
      <c r="AK141" s="171"/>
      <c r="AL141" s="171"/>
      <c r="AM141" s="171"/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71"/>
      <c r="AZ141" s="171"/>
      <c r="BA141" s="171"/>
      <c r="BB141" s="171"/>
      <c r="BC141" s="171"/>
      <c r="BD141" s="171"/>
      <c r="BE141" s="171"/>
      <c r="BF141" s="171"/>
      <c r="BG141" s="171"/>
      <c r="BH141" s="171"/>
    </row>
    <row r="142" spans="1:60" ht="22.5" outlineLevel="1">
      <c r="A142" s="172">
        <v>72</v>
      </c>
      <c r="B142" s="182" t="s">
        <v>368</v>
      </c>
      <c r="C142" s="211" t="s">
        <v>369</v>
      </c>
      <c r="D142" s="184" t="s">
        <v>170</v>
      </c>
      <c r="E142" s="188">
        <v>1</v>
      </c>
      <c r="F142" s="194"/>
      <c r="G142" s="195">
        <f t="shared" si="0"/>
        <v>0</v>
      </c>
      <c r="H142" s="194"/>
      <c r="I142" s="195">
        <f t="shared" si="1"/>
        <v>0</v>
      </c>
      <c r="J142" s="194"/>
      <c r="K142" s="195">
        <f t="shared" si="2"/>
        <v>0</v>
      </c>
      <c r="L142" s="195">
        <v>15</v>
      </c>
      <c r="M142" s="195">
        <f t="shared" si="3"/>
        <v>0</v>
      </c>
      <c r="N142" s="195">
        <v>1.4999999999999999E-2</v>
      </c>
      <c r="O142" s="195">
        <f t="shared" si="4"/>
        <v>0.02</v>
      </c>
      <c r="P142" s="195">
        <v>0</v>
      </c>
      <c r="Q142" s="195">
        <f t="shared" si="5"/>
        <v>0</v>
      </c>
      <c r="R142" s="195" t="s">
        <v>320</v>
      </c>
      <c r="S142" s="195" t="s">
        <v>164</v>
      </c>
      <c r="T142" s="195">
        <v>0</v>
      </c>
      <c r="U142" s="196">
        <f t="shared" si="6"/>
        <v>0</v>
      </c>
      <c r="V142" s="195"/>
      <c r="W142" s="171"/>
      <c r="X142" s="171"/>
      <c r="Y142" s="171"/>
      <c r="Z142" s="171"/>
      <c r="AA142" s="171"/>
      <c r="AB142" s="171"/>
      <c r="AC142" s="171"/>
      <c r="AD142" s="171"/>
      <c r="AE142" s="171"/>
      <c r="AF142" s="171"/>
      <c r="AG142" s="171" t="s">
        <v>321</v>
      </c>
      <c r="AH142" s="171"/>
      <c r="AI142" s="171"/>
      <c r="AJ142" s="171"/>
      <c r="AK142" s="171"/>
      <c r="AL142" s="171"/>
      <c r="AM142" s="171"/>
      <c r="AN142" s="171"/>
      <c r="AO142" s="171"/>
      <c r="AP142" s="171"/>
      <c r="AQ142" s="171"/>
      <c r="AR142" s="171"/>
      <c r="AS142" s="171"/>
      <c r="AT142" s="171"/>
      <c r="AU142" s="171"/>
      <c r="AV142" s="171"/>
      <c r="AW142" s="171"/>
      <c r="AX142" s="171"/>
      <c r="AY142" s="171"/>
      <c r="AZ142" s="171"/>
      <c r="BA142" s="171"/>
      <c r="BB142" s="171"/>
      <c r="BC142" s="171"/>
      <c r="BD142" s="171"/>
      <c r="BE142" s="171"/>
      <c r="BF142" s="171"/>
      <c r="BG142" s="171"/>
      <c r="BH142" s="171"/>
    </row>
    <row r="143" spans="1:60" ht="22.5" outlineLevel="1">
      <c r="A143" s="172">
        <v>73</v>
      </c>
      <c r="B143" s="182" t="s">
        <v>370</v>
      </c>
      <c r="C143" s="211" t="s">
        <v>371</v>
      </c>
      <c r="D143" s="184" t="s">
        <v>170</v>
      </c>
      <c r="E143" s="188">
        <v>1</v>
      </c>
      <c r="F143" s="194"/>
      <c r="G143" s="195">
        <f t="shared" si="0"/>
        <v>0</v>
      </c>
      <c r="H143" s="194"/>
      <c r="I143" s="195">
        <f t="shared" si="1"/>
        <v>0</v>
      </c>
      <c r="J143" s="194"/>
      <c r="K143" s="195">
        <f t="shared" si="2"/>
        <v>0</v>
      </c>
      <c r="L143" s="195">
        <v>15</v>
      </c>
      <c r="M143" s="195">
        <f t="shared" si="3"/>
        <v>0</v>
      </c>
      <c r="N143" s="195">
        <v>1.7000000000000001E-2</v>
      </c>
      <c r="O143" s="195">
        <f t="shared" si="4"/>
        <v>0.02</v>
      </c>
      <c r="P143" s="195">
        <v>0</v>
      </c>
      <c r="Q143" s="195">
        <f t="shared" si="5"/>
        <v>0</v>
      </c>
      <c r="R143" s="195" t="s">
        <v>320</v>
      </c>
      <c r="S143" s="195" t="s">
        <v>164</v>
      </c>
      <c r="T143" s="195">
        <v>0</v>
      </c>
      <c r="U143" s="196">
        <f t="shared" si="6"/>
        <v>0</v>
      </c>
      <c r="V143" s="195"/>
      <c r="W143" s="171"/>
      <c r="X143" s="171"/>
      <c r="Y143" s="171"/>
      <c r="Z143" s="171"/>
      <c r="AA143" s="171"/>
      <c r="AB143" s="171"/>
      <c r="AC143" s="171"/>
      <c r="AD143" s="171"/>
      <c r="AE143" s="171"/>
      <c r="AF143" s="171"/>
      <c r="AG143" s="171" t="s">
        <v>321</v>
      </c>
      <c r="AH143" s="171"/>
      <c r="AI143" s="171"/>
      <c r="AJ143" s="171"/>
      <c r="AK143" s="171"/>
      <c r="AL143" s="171"/>
      <c r="AM143" s="171"/>
      <c r="AN143" s="171"/>
      <c r="AO143" s="171"/>
      <c r="AP143" s="171"/>
      <c r="AQ143" s="171"/>
      <c r="AR143" s="171"/>
      <c r="AS143" s="171"/>
      <c r="AT143" s="171"/>
      <c r="AU143" s="171"/>
      <c r="AV143" s="171"/>
      <c r="AW143" s="171"/>
      <c r="AX143" s="171"/>
      <c r="AY143" s="171"/>
      <c r="AZ143" s="171"/>
      <c r="BA143" s="171"/>
      <c r="BB143" s="171"/>
      <c r="BC143" s="171"/>
      <c r="BD143" s="171"/>
      <c r="BE143" s="171"/>
      <c r="BF143" s="171"/>
      <c r="BG143" s="171"/>
      <c r="BH143" s="171"/>
    </row>
    <row r="144" spans="1:60" ht="22.5" outlineLevel="1">
      <c r="A144" s="172">
        <v>74</v>
      </c>
      <c r="B144" s="182" t="s">
        <v>372</v>
      </c>
      <c r="C144" s="211" t="s">
        <v>373</v>
      </c>
      <c r="D144" s="184" t="s">
        <v>170</v>
      </c>
      <c r="E144" s="188">
        <v>1</v>
      </c>
      <c r="F144" s="194"/>
      <c r="G144" s="195">
        <f t="shared" si="0"/>
        <v>0</v>
      </c>
      <c r="H144" s="194"/>
      <c r="I144" s="195">
        <f t="shared" si="1"/>
        <v>0</v>
      </c>
      <c r="J144" s="194"/>
      <c r="K144" s="195">
        <f t="shared" si="2"/>
        <v>0</v>
      </c>
      <c r="L144" s="195">
        <v>15</v>
      </c>
      <c r="M144" s="195">
        <f t="shared" si="3"/>
        <v>0</v>
      </c>
      <c r="N144" s="195">
        <v>1.9E-2</v>
      </c>
      <c r="O144" s="195">
        <f t="shared" si="4"/>
        <v>0.02</v>
      </c>
      <c r="P144" s="195">
        <v>0</v>
      </c>
      <c r="Q144" s="195">
        <f t="shared" si="5"/>
        <v>0</v>
      </c>
      <c r="R144" s="195" t="s">
        <v>320</v>
      </c>
      <c r="S144" s="195" t="s">
        <v>164</v>
      </c>
      <c r="T144" s="195">
        <v>0</v>
      </c>
      <c r="U144" s="196">
        <f t="shared" si="6"/>
        <v>0</v>
      </c>
      <c r="V144" s="195"/>
      <c r="W144" s="171"/>
      <c r="X144" s="171"/>
      <c r="Y144" s="171"/>
      <c r="Z144" s="171"/>
      <c r="AA144" s="171"/>
      <c r="AB144" s="171"/>
      <c r="AC144" s="171"/>
      <c r="AD144" s="171"/>
      <c r="AE144" s="171"/>
      <c r="AF144" s="171"/>
      <c r="AG144" s="171" t="s">
        <v>321</v>
      </c>
      <c r="AH144" s="171"/>
      <c r="AI144" s="171"/>
      <c r="AJ144" s="171"/>
      <c r="AK144" s="171"/>
      <c r="AL144" s="171"/>
      <c r="AM144" s="171"/>
      <c r="AN144" s="171"/>
      <c r="AO144" s="171"/>
      <c r="AP144" s="171"/>
      <c r="AQ144" s="171"/>
      <c r="AR144" s="171"/>
      <c r="AS144" s="171"/>
      <c r="AT144" s="171"/>
      <c r="AU144" s="171"/>
      <c r="AV144" s="171"/>
      <c r="AW144" s="171"/>
      <c r="AX144" s="171"/>
      <c r="AY144" s="171"/>
      <c r="AZ144" s="171"/>
      <c r="BA144" s="171"/>
      <c r="BB144" s="171"/>
      <c r="BC144" s="171"/>
      <c r="BD144" s="171"/>
      <c r="BE144" s="171"/>
      <c r="BF144" s="171"/>
      <c r="BG144" s="171"/>
      <c r="BH144" s="171"/>
    </row>
    <row r="145" spans="1:60" ht="22.5" outlineLevel="1">
      <c r="A145" s="172">
        <v>75</v>
      </c>
      <c r="B145" s="182" t="s">
        <v>374</v>
      </c>
      <c r="C145" s="211" t="s">
        <v>375</v>
      </c>
      <c r="D145" s="184" t="s">
        <v>170</v>
      </c>
      <c r="E145" s="188">
        <v>1</v>
      </c>
      <c r="F145" s="194"/>
      <c r="G145" s="195">
        <f t="shared" si="0"/>
        <v>0</v>
      </c>
      <c r="H145" s="194"/>
      <c r="I145" s="195">
        <f t="shared" si="1"/>
        <v>0</v>
      </c>
      <c r="J145" s="194"/>
      <c r="K145" s="195">
        <f t="shared" si="2"/>
        <v>0</v>
      </c>
      <c r="L145" s="195">
        <v>15</v>
      </c>
      <c r="M145" s="195">
        <f t="shared" si="3"/>
        <v>0</v>
      </c>
      <c r="N145" s="195">
        <v>0.02</v>
      </c>
      <c r="O145" s="195">
        <f t="shared" si="4"/>
        <v>0.02</v>
      </c>
      <c r="P145" s="195">
        <v>0</v>
      </c>
      <c r="Q145" s="195">
        <f t="shared" si="5"/>
        <v>0</v>
      </c>
      <c r="R145" s="195" t="s">
        <v>320</v>
      </c>
      <c r="S145" s="195" t="s">
        <v>164</v>
      </c>
      <c r="T145" s="195">
        <v>0</v>
      </c>
      <c r="U145" s="196">
        <f t="shared" si="6"/>
        <v>0</v>
      </c>
      <c r="V145" s="195"/>
      <c r="W145" s="171"/>
      <c r="X145" s="171"/>
      <c r="Y145" s="171"/>
      <c r="Z145" s="171"/>
      <c r="AA145" s="171"/>
      <c r="AB145" s="171"/>
      <c r="AC145" s="171"/>
      <c r="AD145" s="171"/>
      <c r="AE145" s="171"/>
      <c r="AF145" s="171"/>
      <c r="AG145" s="171" t="s">
        <v>321</v>
      </c>
      <c r="AH145" s="171"/>
      <c r="AI145" s="171"/>
      <c r="AJ145" s="171"/>
      <c r="AK145" s="171"/>
      <c r="AL145" s="171"/>
      <c r="AM145" s="171"/>
      <c r="AN145" s="171"/>
      <c r="AO145" s="171"/>
      <c r="AP145" s="171"/>
      <c r="AQ145" s="171"/>
      <c r="AR145" s="171"/>
      <c r="AS145" s="171"/>
      <c r="AT145" s="171"/>
      <c r="AU145" s="171"/>
      <c r="AV145" s="171"/>
      <c r="AW145" s="171"/>
      <c r="AX145" s="171"/>
      <c r="AY145" s="171"/>
      <c r="AZ145" s="171"/>
      <c r="BA145" s="171"/>
      <c r="BB145" s="171"/>
      <c r="BC145" s="171"/>
      <c r="BD145" s="171"/>
      <c r="BE145" s="171"/>
      <c r="BF145" s="171"/>
      <c r="BG145" s="171"/>
      <c r="BH145" s="171"/>
    </row>
    <row r="146" spans="1:60" ht="22.5" outlineLevel="1">
      <c r="A146" s="172">
        <v>76</v>
      </c>
      <c r="B146" s="182" t="s">
        <v>376</v>
      </c>
      <c r="C146" s="211" t="s">
        <v>377</v>
      </c>
      <c r="D146" s="184" t="s">
        <v>170</v>
      </c>
      <c r="E146" s="188">
        <v>1</v>
      </c>
      <c r="F146" s="194"/>
      <c r="G146" s="195">
        <f t="shared" si="0"/>
        <v>0</v>
      </c>
      <c r="H146" s="194"/>
      <c r="I146" s="195">
        <f t="shared" si="1"/>
        <v>0</v>
      </c>
      <c r="J146" s="194"/>
      <c r="K146" s="195">
        <f t="shared" si="2"/>
        <v>0</v>
      </c>
      <c r="L146" s="195">
        <v>15</v>
      </c>
      <c r="M146" s="195">
        <f t="shared" si="3"/>
        <v>0</v>
      </c>
      <c r="N146" s="195">
        <v>2.7E-2</v>
      </c>
      <c r="O146" s="195">
        <f t="shared" si="4"/>
        <v>0.03</v>
      </c>
      <c r="P146" s="195">
        <v>0</v>
      </c>
      <c r="Q146" s="195">
        <f t="shared" si="5"/>
        <v>0</v>
      </c>
      <c r="R146" s="195" t="s">
        <v>320</v>
      </c>
      <c r="S146" s="195" t="s">
        <v>164</v>
      </c>
      <c r="T146" s="195">
        <v>0</v>
      </c>
      <c r="U146" s="196">
        <f t="shared" si="6"/>
        <v>0</v>
      </c>
      <c r="V146" s="195"/>
      <c r="W146" s="171"/>
      <c r="X146" s="171"/>
      <c r="Y146" s="171"/>
      <c r="Z146" s="171"/>
      <c r="AA146" s="171"/>
      <c r="AB146" s="171"/>
      <c r="AC146" s="171"/>
      <c r="AD146" s="171"/>
      <c r="AE146" s="171"/>
      <c r="AF146" s="171"/>
      <c r="AG146" s="171" t="s">
        <v>321</v>
      </c>
      <c r="AH146" s="171"/>
      <c r="AI146" s="171"/>
      <c r="AJ146" s="171"/>
      <c r="AK146" s="171"/>
      <c r="AL146" s="171"/>
      <c r="AM146" s="171"/>
      <c r="AN146" s="171"/>
      <c r="AO146" s="171"/>
      <c r="AP146" s="171"/>
      <c r="AQ146" s="171"/>
      <c r="AR146" s="171"/>
      <c r="AS146" s="171"/>
      <c r="AT146" s="171"/>
      <c r="AU146" s="171"/>
      <c r="AV146" s="171"/>
      <c r="AW146" s="171"/>
      <c r="AX146" s="171"/>
      <c r="AY146" s="171"/>
      <c r="AZ146" s="171"/>
      <c r="BA146" s="171"/>
      <c r="BB146" s="171"/>
      <c r="BC146" s="171"/>
      <c r="BD146" s="171"/>
      <c r="BE146" s="171"/>
      <c r="BF146" s="171"/>
      <c r="BG146" s="171"/>
      <c r="BH146" s="171"/>
    </row>
    <row r="147" spans="1:60" ht="22.5" outlineLevel="1">
      <c r="A147" s="172">
        <v>77</v>
      </c>
      <c r="B147" s="182" t="s">
        <v>378</v>
      </c>
      <c r="C147" s="211" t="s">
        <v>379</v>
      </c>
      <c r="D147" s="184" t="s">
        <v>170</v>
      </c>
      <c r="E147" s="188">
        <v>1</v>
      </c>
      <c r="F147" s="194"/>
      <c r="G147" s="195">
        <f t="shared" si="0"/>
        <v>0</v>
      </c>
      <c r="H147" s="194"/>
      <c r="I147" s="195">
        <f t="shared" si="1"/>
        <v>0</v>
      </c>
      <c r="J147" s="194"/>
      <c r="K147" s="195">
        <f t="shared" si="2"/>
        <v>0</v>
      </c>
      <c r="L147" s="195">
        <v>15</v>
      </c>
      <c r="M147" s="195">
        <f t="shared" si="3"/>
        <v>0</v>
      </c>
      <c r="N147" s="195">
        <v>1.6E-2</v>
      </c>
      <c r="O147" s="195">
        <f t="shared" si="4"/>
        <v>0.02</v>
      </c>
      <c r="P147" s="195">
        <v>0</v>
      </c>
      <c r="Q147" s="195">
        <f t="shared" si="5"/>
        <v>0</v>
      </c>
      <c r="R147" s="195" t="s">
        <v>320</v>
      </c>
      <c r="S147" s="195" t="s">
        <v>164</v>
      </c>
      <c r="T147" s="195">
        <v>0</v>
      </c>
      <c r="U147" s="196">
        <f t="shared" si="6"/>
        <v>0</v>
      </c>
      <c r="V147" s="195"/>
      <c r="W147" s="171"/>
      <c r="X147" s="171"/>
      <c r="Y147" s="171"/>
      <c r="Z147" s="171"/>
      <c r="AA147" s="171"/>
      <c r="AB147" s="171"/>
      <c r="AC147" s="171"/>
      <c r="AD147" s="171"/>
      <c r="AE147" s="171"/>
      <c r="AF147" s="171"/>
      <c r="AG147" s="171" t="s">
        <v>321</v>
      </c>
      <c r="AH147" s="171"/>
      <c r="AI147" s="171"/>
      <c r="AJ147" s="171"/>
      <c r="AK147" s="171"/>
      <c r="AL147" s="171"/>
      <c r="AM147" s="171"/>
      <c r="AN147" s="171"/>
      <c r="AO147" s="171"/>
      <c r="AP147" s="171"/>
      <c r="AQ147" s="171"/>
      <c r="AR147" s="171"/>
      <c r="AS147" s="171"/>
      <c r="AT147" s="171"/>
      <c r="AU147" s="171"/>
      <c r="AV147" s="171"/>
      <c r="AW147" s="171"/>
      <c r="AX147" s="171"/>
      <c r="AY147" s="171"/>
      <c r="AZ147" s="171"/>
      <c r="BA147" s="171"/>
      <c r="BB147" s="171"/>
      <c r="BC147" s="171"/>
      <c r="BD147" s="171"/>
      <c r="BE147" s="171"/>
      <c r="BF147" s="171"/>
      <c r="BG147" s="171"/>
      <c r="BH147" s="171"/>
    </row>
    <row r="148" spans="1:60" ht="22.5" outlineLevel="1">
      <c r="A148" s="172">
        <v>78</v>
      </c>
      <c r="B148" s="182" t="s">
        <v>380</v>
      </c>
      <c r="C148" s="211" t="s">
        <v>381</v>
      </c>
      <c r="D148" s="184" t="s">
        <v>170</v>
      </c>
      <c r="E148" s="188">
        <v>1</v>
      </c>
      <c r="F148" s="194"/>
      <c r="G148" s="195">
        <f t="shared" si="0"/>
        <v>0</v>
      </c>
      <c r="H148" s="194"/>
      <c r="I148" s="195">
        <f t="shared" si="1"/>
        <v>0</v>
      </c>
      <c r="J148" s="194"/>
      <c r="K148" s="195">
        <f t="shared" si="2"/>
        <v>0</v>
      </c>
      <c r="L148" s="195">
        <v>15</v>
      </c>
      <c r="M148" s="195">
        <f t="shared" si="3"/>
        <v>0</v>
      </c>
      <c r="N148" s="195">
        <v>1.6E-2</v>
      </c>
      <c r="O148" s="195">
        <f t="shared" si="4"/>
        <v>0.02</v>
      </c>
      <c r="P148" s="195">
        <v>0</v>
      </c>
      <c r="Q148" s="195">
        <f t="shared" si="5"/>
        <v>0</v>
      </c>
      <c r="R148" s="195" t="s">
        <v>320</v>
      </c>
      <c r="S148" s="195" t="s">
        <v>164</v>
      </c>
      <c r="T148" s="195">
        <v>0</v>
      </c>
      <c r="U148" s="196">
        <f t="shared" si="6"/>
        <v>0</v>
      </c>
      <c r="V148" s="195"/>
      <c r="W148" s="171"/>
      <c r="X148" s="171"/>
      <c r="Y148" s="171"/>
      <c r="Z148" s="171"/>
      <c r="AA148" s="171"/>
      <c r="AB148" s="171"/>
      <c r="AC148" s="171"/>
      <c r="AD148" s="171"/>
      <c r="AE148" s="171"/>
      <c r="AF148" s="171"/>
      <c r="AG148" s="171" t="s">
        <v>321</v>
      </c>
      <c r="AH148" s="171"/>
      <c r="AI148" s="171"/>
      <c r="AJ148" s="171"/>
      <c r="AK148" s="171"/>
      <c r="AL148" s="171"/>
      <c r="AM148" s="171"/>
      <c r="AN148" s="171"/>
      <c r="AO148" s="171"/>
      <c r="AP148" s="171"/>
      <c r="AQ148" s="171"/>
      <c r="AR148" s="171"/>
      <c r="AS148" s="171"/>
      <c r="AT148" s="171"/>
      <c r="AU148" s="171"/>
      <c r="AV148" s="171"/>
      <c r="AW148" s="171"/>
      <c r="AX148" s="171"/>
      <c r="AY148" s="171"/>
      <c r="AZ148" s="171"/>
      <c r="BA148" s="171"/>
      <c r="BB148" s="171"/>
      <c r="BC148" s="171"/>
      <c r="BD148" s="171"/>
      <c r="BE148" s="171"/>
      <c r="BF148" s="171"/>
      <c r="BG148" s="171"/>
      <c r="BH148" s="171"/>
    </row>
    <row r="149" spans="1:60" ht="22.5" outlineLevel="1">
      <c r="A149" s="172">
        <v>79</v>
      </c>
      <c r="B149" s="182" t="s">
        <v>382</v>
      </c>
      <c r="C149" s="211" t="s">
        <v>383</v>
      </c>
      <c r="D149" s="184" t="s">
        <v>170</v>
      </c>
      <c r="E149" s="188">
        <v>2</v>
      </c>
      <c r="F149" s="194"/>
      <c r="G149" s="195">
        <f t="shared" si="0"/>
        <v>0</v>
      </c>
      <c r="H149" s="194"/>
      <c r="I149" s="195">
        <f t="shared" si="1"/>
        <v>0</v>
      </c>
      <c r="J149" s="194"/>
      <c r="K149" s="195">
        <f t="shared" si="2"/>
        <v>0</v>
      </c>
      <c r="L149" s="195">
        <v>15</v>
      </c>
      <c r="M149" s="195">
        <f t="shared" si="3"/>
        <v>0</v>
      </c>
      <c r="N149" s="195">
        <v>2.5999999999999999E-2</v>
      </c>
      <c r="O149" s="195">
        <f t="shared" si="4"/>
        <v>0.05</v>
      </c>
      <c r="P149" s="195">
        <v>0</v>
      </c>
      <c r="Q149" s="195">
        <f t="shared" si="5"/>
        <v>0</v>
      </c>
      <c r="R149" s="195" t="s">
        <v>320</v>
      </c>
      <c r="S149" s="195" t="s">
        <v>164</v>
      </c>
      <c r="T149" s="195">
        <v>0</v>
      </c>
      <c r="U149" s="196">
        <f t="shared" si="6"/>
        <v>0</v>
      </c>
      <c r="V149" s="195"/>
      <c r="W149" s="171"/>
      <c r="X149" s="171"/>
      <c r="Y149" s="171"/>
      <c r="Z149" s="171"/>
      <c r="AA149" s="171"/>
      <c r="AB149" s="171"/>
      <c r="AC149" s="171"/>
      <c r="AD149" s="171"/>
      <c r="AE149" s="171"/>
      <c r="AF149" s="171"/>
      <c r="AG149" s="171" t="s">
        <v>321</v>
      </c>
      <c r="AH149" s="171"/>
      <c r="AI149" s="171"/>
      <c r="AJ149" s="171"/>
      <c r="AK149" s="171"/>
      <c r="AL149" s="171"/>
      <c r="AM149" s="171"/>
      <c r="AN149" s="171"/>
      <c r="AO149" s="171"/>
      <c r="AP149" s="171"/>
      <c r="AQ149" s="171"/>
      <c r="AR149" s="171"/>
      <c r="AS149" s="171"/>
      <c r="AT149" s="171"/>
      <c r="AU149" s="171"/>
      <c r="AV149" s="171"/>
      <c r="AW149" s="171"/>
      <c r="AX149" s="171"/>
      <c r="AY149" s="171"/>
      <c r="AZ149" s="171"/>
      <c r="BA149" s="171"/>
      <c r="BB149" s="171"/>
      <c r="BC149" s="171"/>
      <c r="BD149" s="171"/>
      <c r="BE149" s="171"/>
      <c r="BF149" s="171"/>
      <c r="BG149" s="171"/>
      <c r="BH149" s="171"/>
    </row>
    <row r="150" spans="1:60" outlineLevel="1">
      <c r="A150" s="172">
        <v>80</v>
      </c>
      <c r="B150" s="182" t="s">
        <v>384</v>
      </c>
      <c r="C150" s="211" t="s">
        <v>385</v>
      </c>
      <c r="D150" s="184" t="s">
        <v>0</v>
      </c>
      <c r="E150" s="191"/>
      <c r="F150" s="194"/>
      <c r="G150" s="195">
        <f t="shared" si="0"/>
        <v>0</v>
      </c>
      <c r="H150" s="194"/>
      <c r="I150" s="195">
        <f t="shared" si="1"/>
        <v>0</v>
      </c>
      <c r="J150" s="194"/>
      <c r="K150" s="195">
        <f t="shared" si="2"/>
        <v>0</v>
      </c>
      <c r="L150" s="195">
        <v>15</v>
      </c>
      <c r="M150" s="195">
        <f t="shared" si="3"/>
        <v>0</v>
      </c>
      <c r="N150" s="195">
        <v>0</v>
      </c>
      <c r="O150" s="195">
        <f t="shared" si="4"/>
        <v>0</v>
      </c>
      <c r="P150" s="195">
        <v>0</v>
      </c>
      <c r="Q150" s="195">
        <f t="shared" si="5"/>
        <v>0</v>
      </c>
      <c r="R150" s="195" t="s">
        <v>283</v>
      </c>
      <c r="S150" s="195" t="s">
        <v>164</v>
      </c>
      <c r="T150" s="195">
        <v>0</v>
      </c>
      <c r="U150" s="196">
        <f t="shared" si="6"/>
        <v>0</v>
      </c>
      <c r="V150" s="195"/>
      <c r="W150" s="171"/>
      <c r="X150" s="171"/>
      <c r="Y150" s="171"/>
      <c r="Z150" s="171"/>
      <c r="AA150" s="171"/>
      <c r="AB150" s="171"/>
      <c r="AC150" s="171"/>
      <c r="AD150" s="171"/>
      <c r="AE150" s="171"/>
      <c r="AF150" s="171"/>
      <c r="AG150" s="171" t="s">
        <v>301</v>
      </c>
      <c r="AH150" s="171"/>
      <c r="AI150" s="171"/>
      <c r="AJ150" s="171"/>
      <c r="AK150" s="171"/>
      <c r="AL150" s="171"/>
      <c r="AM150" s="171"/>
      <c r="AN150" s="171"/>
      <c r="AO150" s="171"/>
      <c r="AP150" s="171"/>
      <c r="AQ150" s="171"/>
      <c r="AR150" s="171"/>
      <c r="AS150" s="171"/>
      <c r="AT150" s="171"/>
      <c r="AU150" s="171"/>
      <c r="AV150" s="171"/>
      <c r="AW150" s="171"/>
      <c r="AX150" s="171"/>
      <c r="AY150" s="171"/>
      <c r="AZ150" s="171"/>
      <c r="BA150" s="171"/>
      <c r="BB150" s="171"/>
      <c r="BC150" s="171"/>
      <c r="BD150" s="171"/>
      <c r="BE150" s="171"/>
      <c r="BF150" s="171"/>
      <c r="BG150" s="171"/>
      <c r="BH150" s="171"/>
    </row>
    <row r="151" spans="1:60">
      <c r="A151" s="178" t="s">
        <v>149</v>
      </c>
      <c r="B151" s="183" t="s">
        <v>107</v>
      </c>
      <c r="C151" s="212" t="s">
        <v>108</v>
      </c>
      <c r="D151" s="185"/>
      <c r="E151" s="189"/>
      <c r="F151" s="197"/>
      <c r="G151" s="197">
        <f>SUMIF(AG152:AG160,"&lt;&gt;NOR",G152:G160)</f>
        <v>0</v>
      </c>
      <c r="H151" s="197"/>
      <c r="I151" s="197">
        <f>SUM(I152:I160)</f>
        <v>0</v>
      </c>
      <c r="J151" s="197"/>
      <c r="K151" s="197">
        <f>SUM(K152:K160)</f>
        <v>0</v>
      </c>
      <c r="L151" s="197"/>
      <c r="M151" s="197">
        <f>SUM(M152:M160)</f>
        <v>0</v>
      </c>
      <c r="N151" s="197"/>
      <c r="O151" s="197">
        <f>SUM(O152:O160)</f>
        <v>0.11</v>
      </c>
      <c r="P151" s="197"/>
      <c r="Q151" s="197">
        <f>SUM(Q152:Q160)</f>
        <v>0</v>
      </c>
      <c r="R151" s="197"/>
      <c r="S151" s="197"/>
      <c r="T151" s="197"/>
      <c r="U151" s="198">
        <f>SUM(U152:U160)</f>
        <v>4.37</v>
      </c>
      <c r="V151" s="197"/>
      <c r="AG151" t="s">
        <v>150</v>
      </c>
    </row>
    <row r="152" spans="1:60" outlineLevel="1">
      <c r="A152" s="172">
        <v>81</v>
      </c>
      <c r="B152" s="182" t="s">
        <v>386</v>
      </c>
      <c r="C152" s="211" t="s">
        <v>387</v>
      </c>
      <c r="D152" s="184" t="s">
        <v>174</v>
      </c>
      <c r="E152" s="188">
        <v>4.2</v>
      </c>
      <c r="F152" s="194"/>
      <c r="G152" s="195">
        <f>ROUND(E152*F152,2)</f>
        <v>0</v>
      </c>
      <c r="H152" s="194"/>
      <c r="I152" s="195">
        <f>ROUND(E152*H152,2)</f>
        <v>0</v>
      </c>
      <c r="J152" s="194"/>
      <c r="K152" s="195">
        <f>ROUND(E152*J152,2)</f>
        <v>0</v>
      </c>
      <c r="L152" s="195">
        <v>15</v>
      </c>
      <c r="M152" s="195">
        <f>G152*(1+L152/100)</f>
        <v>0</v>
      </c>
      <c r="N152" s="195">
        <v>4.7600000000000003E-3</v>
      </c>
      <c r="O152" s="195">
        <f>ROUND(E152*N152,2)</f>
        <v>0.02</v>
      </c>
      <c r="P152" s="195">
        <v>0</v>
      </c>
      <c r="Q152" s="195">
        <f>ROUND(E152*P152,2)</f>
        <v>0</v>
      </c>
      <c r="R152" s="195" t="s">
        <v>388</v>
      </c>
      <c r="S152" s="195" t="s">
        <v>164</v>
      </c>
      <c r="T152" s="195">
        <v>1.04</v>
      </c>
      <c r="U152" s="196">
        <f>ROUND(E152*T152,2)</f>
        <v>4.37</v>
      </c>
      <c r="V152" s="195"/>
      <c r="W152" s="171"/>
      <c r="X152" s="171"/>
      <c r="Y152" s="171"/>
      <c r="Z152" s="171"/>
      <c r="AA152" s="171"/>
      <c r="AB152" s="171"/>
      <c r="AC152" s="171"/>
      <c r="AD152" s="171"/>
      <c r="AE152" s="171"/>
      <c r="AF152" s="171"/>
      <c r="AG152" s="171" t="s">
        <v>317</v>
      </c>
      <c r="AH152" s="171"/>
      <c r="AI152" s="171"/>
      <c r="AJ152" s="171"/>
      <c r="AK152" s="171"/>
      <c r="AL152" s="171"/>
      <c r="AM152" s="171"/>
      <c r="AN152" s="171"/>
      <c r="AO152" s="171"/>
      <c r="AP152" s="171"/>
      <c r="AQ152" s="171"/>
      <c r="AR152" s="171"/>
      <c r="AS152" s="171"/>
      <c r="AT152" s="171"/>
      <c r="AU152" s="171"/>
      <c r="AV152" s="171"/>
      <c r="AW152" s="171"/>
      <c r="AX152" s="171"/>
      <c r="AY152" s="171"/>
      <c r="AZ152" s="171"/>
      <c r="BA152" s="171"/>
      <c r="BB152" s="171"/>
      <c r="BC152" s="171"/>
      <c r="BD152" s="171"/>
      <c r="BE152" s="171"/>
      <c r="BF152" s="171"/>
      <c r="BG152" s="171"/>
      <c r="BH152" s="171"/>
    </row>
    <row r="153" spans="1:60" outlineLevel="1">
      <c r="A153" s="172"/>
      <c r="B153" s="182"/>
      <c r="C153" s="213" t="s">
        <v>389</v>
      </c>
      <c r="D153" s="186"/>
      <c r="E153" s="190">
        <v>4.2</v>
      </c>
      <c r="F153" s="195"/>
      <c r="G153" s="195"/>
      <c r="H153" s="195"/>
      <c r="I153" s="195"/>
      <c r="J153" s="195"/>
      <c r="K153" s="195"/>
      <c r="L153" s="195"/>
      <c r="M153" s="195"/>
      <c r="N153" s="195"/>
      <c r="O153" s="195"/>
      <c r="P153" s="195"/>
      <c r="Q153" s="195"/>
      <c r="R153" s="195"/>
      <c r="S153" s="195"/>
      <c r="T153" s="195"/>
      <c r="U153" s="196"/>
      <c r="V153" s="195"/>
      <c r="W153" s="171"/>
      <c r="X153" s="171"/>
      <c r="Y153" s="171"/>
      <c r="Z153" s="171"/>
      <c r="AA153" s="171"/>
      <c r="AB153" s="171"/>
      <c r="AC153" s="171"/>
      <c r="AD153" s="171"/>
      <c r="AE153" s="171"/>
      <c r="AF153" s="171"/>
      <c r="AG153" s="171" t="s">
        <v>167</v>
      </c>
      <c r="AH153" s="171">
        <v>0</v>
      </c>
      <c r="AI153" s="171"/>
      <c r="AJ153" s="171"/>
      <c r="AK153" s="171"/>
      <c r="AL153" s="171"/>
      <c r="AM153" s="171"/>
      <c r="AN153" s="171"/>
      <c r="AO153" s="171"/>
      <c r="AP153" s="171"/>
      <c r="AQ153" s="171"/>
      <c r="AR153" s="171"/>
      <c r="AS153" s="171"/>
      <c r="AT153" s="171"/>
      <c r="AU153" s="171"/>
      <c r="AV153" s="171"/>
      <c r="AW153" s="171"/>
      <c r="AX153" s="171"/>
      <c r="AY153" s="171"/>
      <c r="AZ153" s="171"/>
      <c r="BA153" s="171"/>
      <c r="BB153" s="171"/>
      <c r="BC153" s="171"/>
      <c r="BD153" s="171"/>
      <c r="BE153" s="171"/>
      <c r="BF153" s="171"/>
      <c r="BG153" s="171"/>
      <c r="BH153" s="171"/>
    </row>
    <row r="154" spans="1:60" outlineLevel="1">
      <c r="A154" s="172">
        <v>82</v>
      </c>
      <c r="B154" s="182" t="s">
        <v>390</v>
      </c>
      <c r="C154" s="211" t="s">
        <v>391</v>
      </c>
      <c r="D154" s="184" t="s">
        <v>179</v>
      </c>
      <c r="E154" s="188">
        <v>24.91</v>
      </c>
      <c r="F154" s="194"/>
      <c r="G154" s="195">
        <f>ROUND(E154*F154,2)</f>
        <v>0</v>
      </c>
      <c r="H154" s="194"/>
      <c r="I154" s="195">
        <f>ROUND(E154*H154,2)</f>
        <v>0</v>
      </c>
      <c r="J154" s="194"/>
      <c r="K154" s="195">
        <f>ROUND(E154*J154,2)</f>
        <v>0</v>
      </c>
      <c r="L154" s="195">
        <v>15</v>
      </c>
      <c r="M154" s="195">
        <f>G154*(1+L154/100)</f>
        <v>0</v>
      </c>
      <c r="N154" s="195">
        <v>0</v>
      </c>
      <c r="O154" s="195">
        <f>ROUND(E154*N154,2)</f>
        <v>0</v>
      </c>
      <c r="P154" s="195">
        <v>0</v>
      </c>
      <c r="Q154" s="195">
        <f>ROUND(E154*P154,2)</f>
        <v>0</v>
      </c>
      <c r="R154" s="195" t="s">
        <v>388</v>
      </c>
      <c r="S154" s="195" t="s">
        <v>164</v>
      </c>
      <c r="T154" s="195">
        <v>0</v>
      </c>
      <c r="U154" s="196">
        <f>ROUND(E154*T154,2)</f>
        <v>0</v>
      </c>
      <c r="V154" s="195"/>
      <c r="W154" s="171"/>
      <c r="X154" s="171"/>
      <c r="Y154" s="171"/>
      <c r="Z154" s="171"/>
      <c r="AA154" s="171"/>
      <c r="AB154" s="171"/>
      <c r="AC154" s="171"/>
      <c r="AD154" s="171"/>
      <c r="AE154" s="171"/>
      <c r="AF154" s="171"/>
      <c r="AG154" s="171" t="s">
        <v>317</v>
      </c>
      <c r="AH154" s="171"/>
      <c r="AI154" s="171"/>
      <c r="AJ154" s="171"/>
      <c r="AK154" s="171"/>
      <c r="AL154" s="171"/>
      <c r="AM154" s="171"/>
      <c r="AN154" s="171"/>
      <c r="AO154" s="171"/>
      <c r="AP154" s="171"/>
      <c r="AQ154" s="171"/>
      <c r="AR154" s="171"/>
      <c r="AS154" s="171"/>
      <c r="AT154" s="171"/>
      <c r="AU154" s="171"/>
      <c r="AV154" s="171"/>
      <c r="AW154" s="171"/>
      <c r="AX154" s="171"/>
      <c r="AY154" s="171"/>
      <c r="AZ154" s="171"/>
      <c r="BA154" s="171"/>
      <c r="BB154" s="171"/>
      <c r="BC154" s="171"/>
      <c r="BD154" s="171"/>
      <c r="BE154" s="171"/>
      <c r="BF154" s="171"/>
      <c r="BG154" s="171"/>
      <c r="BH154" s="171"/>
    </row>
    <row r="155" spans="1:60" outlineLevel="1">
      <c r="A155" s="172"/>
      <c r="B155" s="182"/>
      <c r="C155" s="213" t="s">
        <v>392</v>
      </c>
      <c r="D155" s="186"/>
      <c r="E155" s="190">
        <v>24.91</v>
      </c>
      <c r="F155" s="195"/>
      <c r="G155" s="195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5"/>
      <c r="S155" s="195"/>
      <c r="T155" s="195"/>
      <c r="U155" s="196"/>
      <c r="V155" s="195"/>
      <c r="W155" s="171"/>
      <c r="X155" s="171"/>
      <c r="Y155" s="171"/>
      <c r="Z155" s="171"/>
      <c r="AA155" s="171"/>
      <c r="AB155" s="171"/>
      <c r="AC155" s="171"/>
      <c r="AD155" s="171"/>
      <c r="AE155" s="171"/>
      <c r="AF155" s="171"/>
      <c r="AG155" s="171" t="s">
        <v>167</v>
      </c>
      <c r="AH155" s="171">
        <v>0</v>
      </c>
      <c r="AI155" s="171"/>
      <c r="AJ155" s="171"/>
      <c r="AK155" s="171"/>
      <c r="AL155" s="171"/>
      <c r="AM155" s="171"/>
      <c r="AN155" s="171"/>
      <c r="AO155" s="171"/>
      <c r="AP155" s="171"/>
      <c r="AQ155" s="171"/>
      <c r="AR155" s="171"/>
      <c r="AS155" s="171"/>
      <c r="AT155" s="171"/>
      <c r="AU155" s="171"/>
      <c r="AV155" s="171"/>
      <c r="AW155" s="171"/>
      <c r="AX155" s="171"/>
      <c r="AY155" s="171"/>
      <c r="AZ155" s="171"/>
      <c r="BA155" s="171"/>
      <c r="BB155" s="171"/>
      <c r="BC155" s="171"/>
      <c r="BD155" s="171"/>
      <c r="BE155" s="171"/>
      <c r="BF155" s="171"/>
      <c r="BG155" s="171"/>
      <c r="BH155" s="171"/>
    </row>
    <row r="156" spans="1:60" outlineLevel="1">
      <c r="A156" s="172">
        <v>83</v>
      </c>
      <c r="B156" s="182" t="s">
        <v>393</v>
      </c>
      <c r="C156" s="211" t="s">
        <v>394</v>
      </c>
      <c r="D156" s="184" t="s">
        <v>174</v>
      </c>
      <c r="E156" s="188">
        <v>4.2</v>
      </c>
      <c r="F156" s="194"/>
      <c r="G156" s="195">
        <f>ROUND(E156*F156,2)</f>
        <v>0</v>
      </c>
      <c r="H156" s="194"/>
      <c r="I156" s="195">
        <f>ROUND(E156*H156,2)</f>
        <v>0</v>
      </c>
      <c r="J156" s="194"/>
      <c r="K156" s="195">
        <f>ROUND(E156*J156,2)</f>
        <v>0</v>
      </c>
      <c r="L156" s="195">
        <v>15</v>
      </c>
      <c r="M156" s="195">
        <f>G156*(1+L156/100)</f>
        <v>0</v>
      </c>
      <c r="N156" s="195">
        <v>0</v>
      </c>
      <c r="O156" s="195">
        <f>ROUND(E156*N156,2)</f>
        <v>0</v>
      </c>
      <c r="P156" s="195">
        <v>0</v>
      </c>
      <c r="Q156" s="195">
        <f>ROUND(E156*P156,2)</f>
        <v>0</v>
      </c>
      <c r="R156" s="195" t="s">
        <v>388</v>
      </c>
      <c r="S156" s="195" t="s">
        <v>164</v>
      </c>
      <c r="T156" s="195">
        <v>0</v>
      </c>
      <c r="U156" s="196">
        <f>ROUND(E156*T156,2)</f>
        <v>0</v>
      </c>
      <c r="V156" s="195"/>
      <c r="W156" s="171"/>
      <c r="X156" s="171"/>
      <c r="Y156" s="171"/>
      <c r="Z156" s="171"/>
      <c r="AA156" s="171"/>
      <c r="AB156" s="171"/>
      <c r="AC156" s="171"/>
      <c r="AD156" s="171"/>
      <c r="AE156" s="171"/>
      <c r="AF156" s="171"/>
      <c r="AG156" s="171" t="s">
        <v>317</v>
      </c>
      <c r="AH156" s="171"/>
      <c r="AI156" s="171"/>
      <c r="AJ156" s="171"/>
      <c r="AK156" s="171"/>
      <c r="AL156" s="171"/>
      <c r="AM156" s="171"/>
      <c r="AN156" s="171"/>
      <c r="AO156" s="171"/>
      <c r="AP156" s="171"/>
      <c r="AQ156" s="171"/>
      <c r="AR156" s="171"/>
      <c r="AS156" s="171"/>
      <c r="AT156" s="171"/>
      <c r="AU156" s="171"/>
      <c r="AV156" s="171"/>
      <c r="AW156" s="171"/>
      <c r="AX156" s="171"/>
      <c r="AY156" s="171"/>
      <c r="AZ156" s="171"/>
      <c r="BA156" s="171"/>
      <c r="BB156" s="171"/>
      <c r="BC156" s="171"/>
      <c r="BD156" s="171"/>
      <c r="BE156" s="171"/>
      <c r="BF156" s="171"/>
      <c r="BG156" s="171"/>
      <c r="BH156" s="171"/>
    </row>
    <row r="157" spans="1:60" outlineLevel="1">
      <c r="A157" s="172"/>
      <c r="B157" s="182"/>
      <c r="C157" s="213" t="s">
        <v>395</v>
      </c>
      <c r="D157" s="186"/>
      <c r="E157" s="190">
        <v>4.2</v>
      </c>
      <c r="F157" s="195"/>
      <c r="G157" s="195"/>
      <c r="H157" s="195"/>
      <c r="I157" s="195"/>
      <c r="J157" s="195"/>
      <c r="K157" s="195"/>
      <c r="L157" s="195"/>
      <c r="M157" s="195"/>
      <c r="N157" s="195"/>
      <c r="O157" s="195"/>
      <c r="P157" s="195"/>
      <c r="Q157" s="195"/>
      <c r="R157" s="195"/>
      <c r="S157" s="195"/>
      <c r="T157" s="195"/>
      <c r="U157" s="196"/>
      <c r="V157" s="195"/>
      <c r="W157" s="171"/>
      <c r="X157" s="171"/>
      <c r="Y157" s="171"/>
      <c r="Z157" s="171"/>
      <c r="AA157" s="171"/>
      <c r="AB157" s="171"/>
      <c r="AC157" s="171"/>
      <c r="AD157" s="171"/>
      <c r="AE157" s="171"/>
      <c r="AF157" s="171"/>
      <c r="AG157" s="171" t="s">
        <v>167</v>
      </c>
      <c r="AH157" s="171">
        <v>5</v>
      </c>
      <c r="AI157" s="171"/>
      <c r="AJ157" s="171"/>
      <c r="AK157" s="171"/>
      <c r="AL157" s="171"/>
      <c r="AM157" s="171"/>
      <c r="AN157" s="171"/>
      <c r="AO157" s="171"/>
      <c r="AP157" s="171"/>
      <c r="AQ157" s="171"/>
      <c r="AR157" s="171"/>
      <c r="AS157" s="171"/>
      <c r="AT157" s="171"/>
      <c r="AU157" s="171"/>
      <c r="AV157" s="171"/>
      <c r="AW157" s="171"/>
      <c r="AX157" s="171"/>
      <c r="AY157" s="171"/>
      <c r="AZ157" s="171"/>
      <c r="BA157" s="171"/>
      <c r="BB157" s="171"/>
      <c r="BC157" s="171"/>
      <c r="BD157" s="171"/>
      <c r="BE157" s="171"/>
      <c r="BF157" s="171"/>
      <c r="BG157" s="171"/>
      <c r="BH157" s="171"/>
    </row>
    <row r="158" spans="1:60" ht="22.5" outlineLevel="1">
      <c r="A158" s="172">
        <v>84</v>
      </c>
      <c r="B158" s="182" t="s">
        <v>396</v>
      </c>
      <c r="C158" s="211" t="s">
        <v>397</v>
      </c>
      <c r="D158" s="184" t="s">
        <v>174</v>
      </c>
      <c r="E158" s="188">
        <v>4.7039999999999997</v>
      </c>
      <c r="F158" s="194"/>
      <c r="G158" s="195">
        <f>ROUND(E158*F158,2)</f>
        <v>0</v>
      </c>
      <c r="H158" s="194"/>
      <c r="I158" s="195">
        <f>ROUND(E158*H158,2)</f>
        <v>0</v>
      </c>
      <c r="J158" s="194"/>
      <c r="K158" s="195">
        <f>ROUND(E158*J158,2)</f>
        <v>0</v>
      </c>
      <c r="L158" s="195">
        <v>15</v>
      </c>
      <c r="M158" s="195">
        <f>G158*(1+L158/100)</f>
        <v>0</v>
      </c>
      <c r="N158" s="195">
        <v>1.9199999999999998E-2</v>
      </c>
      <c r="O158" s="195">
        <f>ROUND(E158*N158,2)</f>
        <v>0.09</v>
      </c>
      <c r="P158" s="195">
        <v>0</v>
      </c>
      <c r="Q158" s="195">
        <f>ROUND(E158*P158,2)</f>
        <v>0</v>
      </c>
      <c r="R158" s="195" t="s">
        <v>320</v>
      </c>
      <c r="S158" s="195" t="s">
        <v>164</v>
      </c>
      <c r="T158" s="195">
        <v>0</v>
      </c>
      <c r="U158" s="196">
        <f>ROUND(E158*T158,2)</f>
        <v>0</v>
      </c>
      <c r="V158" s="195"/>
      <c r="W158" s="171"/>
      <c r="X158" s="171"/>
      <c r="Y158" s="171"/>
      <c r="Z158" s="171"/>
      <c r="AA158" s="171"/>
      <c r="AB158" s="171"/>
      <c r="AC158" s="171"/>
      <c r="AD158" s="171"/>
      <c r="AE158" s="171"/>
      <c r="AF158" s="171"/>
      <c r="AG158" s="171" t="s">
        <v>365</v>
      </c>
      <c r="AH158" s="171"/>
      <c r="AI158" s="171"/>
      <c r="AJ158" s="171"/>
      <c r="AK158" s="171"/>
      <c r="AL158" s="171"/>
      <c r="AM158" s="171"/>
      <c r="AN158" s="171"/>
      <c r="AO158" s="171"/>
      <c r="AP158" s="171"/>
      <c r="AQ158" s="171"/>
      <c r="AR158" s="171"/>
      <c r="AS158" s="171"/>
      <c r="AT158" s="171"/>
      <c r="AU158" s="171"/>
      <c r="AV158" s="171"/>
      <c r="AW158" s="171"/>
      <c r="AX158" s="171"/>
      <c r="AY158" s="171"/>
      <c r="AZ158" s="171"/>
      <c r="BA158" s="171"/>
      <c r="BB158" s="171"/>
      <c r="BC158" s="171"/>
      <c r="BD158" s="171"/>
      <c r="BE158" s="171"/>
      <c r="BF158" s="171"/>
      <c r="BG158" s="171"/>
      <c r="BH158" s="171"/>
    </row>
    <row r="159" spans="1:60" outlineLevel="1">
      <c r="A159" s="172"/>
      <c r="B159" s="182"/>
      <c r="C159" s="213" t="s">
        <v>398</v>
      </c>
      <c r="D159" s="186"/>
      <c r="E159" s="190">
        <v>4.7039999999999997</v>
      </c>
      <c r="F159" s="195"/>
      <c r="G159" s="195"/>
      <c r="H159" s="195"/>
      <c r="I159" s="195"/>
      <c r="J159" s="195"/>
      <c r="K159" s="195"/>
      <c r="L159" s="195"/>
      <c r="M159" s="195"/>
      <c r="N159" s="195"/>
      <c r="O159" s="195"/>
      <c r="P159" s="195"/>
      <c r="Q159" s="195"/>
      <c r="R159" s="195"/>
      <c r="S159" s="195"/>
      <c r="T159" s="195"/>
      <c r="U159" s="196"/>
      <c r="V159" s="195"/>
      <c r="W159" s="171"/>
      <c r="X159" s="171"/>
      <c r="Y159" s="171"/>
      <c r="Z159" s="171"/>
      <c r="AA159" s="171"/>
      <c r="AB159" s="171"/>
      <c r="AC159" s="171"/>
      <c r="AD159" s="171"/>
      <c r="AE159" s="171"/>
      <c r="AF159" s="171"/>
      <c r="AG159" s="171" t="s">
        <v>167</v>
      </c>
      <c r="AH159" s="171">
        <v>5</v>
      </c>
      <c r="AI159" s="171"/>
      <c r="AJ159" s="171"/>
      <c r="AK159" s="171"/>
      <c r="AL159" s="171"/>
      <c r="AM159" s="171"/>
      <c r="AN159" s="171"/>
      <c r="AO159" s="171"/>
      <c r="AP159" s="171"/>
      <c r="AQ159" s="171"/>
      <c r="AR159" s="171"/>
      <c r="AS159" s="171"/>
      <c r="AT159" s="171"/>
      <c r="AU159" s="171"/>
      <c r="AV159" s="171"/>
      <c r="AW159" s="171"/>
      <c r="AX159" s="171"/>
      <c r="AY159" s="171"/>
      <c r="AZ159" s="171"/>
      <c r="BA159" s="171"/>
      <c r="BB159" s="171"/>
      <c r="BC159" s="171"/>
      <c r="BD159" s="171"/>
      <c r="BE159" s="171"/>
      <c r="BF159" s="171"/>
      <c r="BG159" s="171"/>
      <c r="BH159" s="171"/>
    </row>
    <row r="160" spans="1:60" outlineLevel="1">
      <c r="A160" s="172">
        <v>85</v>
      </c>
      <c r="B160" s="182" t="s">
        <v>399</v>
      </c>
      <c r="C160" s="211" t="s">
        <v>400</v>
      </c>
      <c r="D160" s="184" t="s">
        <v>0</v>
      </c>
      <c r="E160" s="191"/>
      <c r="F160" s="194"/>
      <c r="G160" s="195">
        <f>ROUND(E160*F160,2)</f>
        <v>0</v>
      </c>
      <c r="H160" s="194"/>
      <c r="I160" s="195">
        <f>ROUND(E160*H160,2)</f>
        <v>0</v>
      </c>
      <c r="J160" s="194"/>
      <c r="K160" s="195">
        <f>ROUND(E160*J160,2)</f>
        <v>0</v>
      </c>
      <c r="L160" s="195">
        <v>15</v>
      </c>
      <c r="M160" s="195">
        <f>G160*(1+L160/100)</f>
        <v>0</v>
      </c>
      <c r="N160" s="195">
        <v>0</v>
      </c>
      <c r="O160" s="195">
        <f>ROUND(E160*N160,2)</f>
        <v>0</v>
      </c>
      <c r="P160" s="195">
        <v>0</v>
      </c>
      <c r="Q160" s="195">
        <f>ROUND(E160*P160,2)</f>
        <v>0</v>
      </c>
      <c r="R160" s="195" t="s">
        <v>388</v>
      </c>
      <c r="S160" s="195" t="s">
        <v>164</v>
      </c>
      <c r="T160" s="195">
        <v>0</v>
      </c>
      <c r="U160" s="196">
        <f>ROUND(E160*T160,2)</f>
        <v>0</v>
      </c>
      <c r="V160" s="195"/>
      <c r="W160" s="171"/>
      <c r="X160" s="171"/>
      <c r="Y160" s="171"/>
      <c r="Z160" s="171"/>
      <c r="AA160" s="171"/>
      <c r="AB160" s="171"/>
      <c r="AC160" s="171"/>
      <c r="AD160" s="171"/>
      <c r="AE160" s="171"/>
      <c r="AF160" s="171"/>
      <c r="AG160" s="171" t="s">
        <v>301</v>
      </c>
      <c r="AH160" s="171"/>
      <c r="AI160" s="171"/>
      <c r="AJ160" s="171"/>
      <c r="AK160" s="171"/>
      <c r="AL160" s="171"/>
      <c r="AM160" s="171"/>
      <c r="AN160" s="171"/>
      <c r="AO160" s="171"/>
      <c r="AP160" s="171"/>
      <c r="AQ160" s="171"/>
      <c r="AR160" s="171"/>
      <c r="AS160" s="171"/>
      <c r="AT160" s="171"/>
      <c r="AU160" s="171"/>
      <c r="AV160" s="171"/>
      <c r="AW160" s="171"/>
      <c r="AX160" s="171"/>
      <c r="AY160" s="171"/>
      <c r="AZ160" s="171"/>
      <c r="BA160" s="171"/>
      <c r="BB160" s="171"/>
      <c r="BC160" s="171"/>
      <c r="BD160" s="171"/>
      <c r="BE160" s="171"/>
      <c r="BF160" s="171"/>
      <c r="BG160" s="171"/>
      <c r="BH160" s="171"/>
    </row>
    <row r="161" spans="1:60">
      <c r="A161" s="178" t="s">
        <v>149</v>
      </c>
      <c r="B161" s="183" t="s">
        <v>109</v>
      </c>
      <c r="C161" s="212" t="s">
        <v>110</v>
      </c>
      <c r="D161" s="185"/>
      <c r="E161" s="189"/>
      <c r="F161" s="197"/>
      <c r="G161" s="197">
        <f>SUMIF(AG162:AG168,"&lt;&gt;NOR",G162:G168)</f>
        <v>0</v>
      </c>
      <c r="H161" s="197"/>
      <c r="I161" s="197">
        <f>SUM(I162:I168)</f>
        <v>0</v>
      </c>
      <c r="J161" s="197"/>
      <c r="K161" s="197">
        <f>SUM(K162:K168)</f>
        <v>0</v>
      </c>
      <c r="L161" s="197"/>
      <c r="M161" s="197">
        <f>SUM(M162:M168)</f>
        <v>0</v>
      </c>
      <c r="N161" s="197"/>
      <c r="O161" s="197">
        <f>SUM(O162:O168)</f>
        <v>0.02</v>
      </c>
      <c r="P161" s="197"/>
      <c r="Q161" s="197">
        <f>SUM(Q162:Q168)</f>
        <v>0</v>
      </c>
      <c r="R161" s="197"/>
      <c r="S161" s="197"/>
      <c r="T161" s="197"/>
      <c r="U161" s="198">
        <f>SUM(U162:U168)</f>
        <v>8.26</v>
      </c>
      <c r="V161" s="197"/>
      <c r="AG161" t="s">
        <v>150</v>
      </c>
    </row>
    <row r="162" spans="1:60" outlineLevel="1">
      <c r="A162" s="172">
        <v>86</v>
      </c>
      <c r="B162" s="182" t="s">
        <v>401</v>
      </c>
      <c r="C162" s="211" t="s">
        <v>402</v>
      </c>
      <c r="D162" s="184" t="s">
        <v>174</v>
      </c>
      <c r="E162" s="188">
        <v>43.48</v>
      </c>
      <c r="F162" s="194"/>
      <c r="G162" s="195">
        <f>ROUND(E162*F162,2)</f>
        <v>0</v>
      </c>
      <c r="H162" s="194"/>
      <c r="I162" s="195">
        <f>ROUND(E162*H162,2)</f>
        <v>0</v>
      </c>
      <c r="J162" s="194"/>
      <c r="K162" s="195">
        <f>ROUND(E162*J162,2)</f>
        <v>0</v>
      </c>
      <c r="L162" s="195">
        <v>15</v>
      </c>
      <c r="M162" s="195">
        <f>G162*(1+L162/100)</f>
        <v>0</v>
      </c>
      <c r="N162" s="195">
        <v>1.0000000000000001E-5</v>
      </c>
      <c r="O162" s="195">
        <f>ROUND(E162*N162,2)</f>
        <v>0</v>
      </c>
      <c r="P162" s="195">
        <v>0</v>
      </c>
      <c r="Q162" s="195">
        <f>ROUND(E162*P162,2)</f>
        <v>0</v>
      </c>
      <c r="R162" s="195" t="s">
        <v>286</v>
      </c>
      <c r="S162" s="195" t="s">
        <v>164</v>
      </c>
      <c r="T162" s="195">
        <v>0.06</v>
      </c>
      <c r="U162" s="196">
        <f>ROUND(E162*T162,2)</f>
        <v>2.61</v>
      </c>
      <c r="V162" s="195"/>
      <c r="W162" s="171"/>
      <c r="X162" s="171"/>
      <c r="Y162" s="171"/>
      <c r="Z162" s="171"/>
      <c r="AA162" s="171"/>
      <c r="AB162" s="171"/>
      <c r="AC162" s="171"/>
      <c r="AD162" s="171"/>
      <c r="AE162" s="171"/>
      <c r="AF162" s="171"/>
      <c r="AG162" s="171" t="s">
        <v>165</v>
      </c>
      <c r="AH162" s="171"/>
      <c r="AI162" s="171"/>
      <c r="AJ162" s="171"/>
      <c r="AK162" s="171"/>
      <c r="AL162" s="171"/>
      <c r="AM162" s="171"/>
      <c r="AN162" s="171"/>
      <c r="AO162" s="171"/>
      <c r="AP162" s="171"/>
      <c r="AQ162" s="171"/>
      <c r="AR162" s="171"/>
      <c r="AS162" s="171"/>
      <c r="AT162" s="171"/>
      <c r="AU162" s="171"/>
      <c r="AV162" s="171"/>
      <c r="AW162" s="171"/>
      <c r="AX162" s="171"/>
      <c r="AY162" s="171"/>
      <c r="AZ162" s="171"/>
      <c r="BA162" s="171"/>
      <c r="BB162" s="171"/>
      <c r="BC162" s="171"/>
      <c r="BD162" s="171"/>
      <c r="BE162" s="171"/>
      <c r="BF162" s="171"/>
      <c r="BG162" s="171"/>
      <c r="BH162" s="171"/>
    </row>
    <row r="163" spans="1:60" outlineLevel="1">
      <c r="A163" s="172"/>
      <c r="B163" s="182"/>
      <c r="C163" s="213" t="s">
        <v>403</v>
      </c>
      <c r="D163" s="186"/>
      <c r="E163" s="190"/>
      <c r="F163" s="195"/>
      <c r="G163" s="195"/>
      <c r="H163" s="195"/>
      <c r="I163" s="195"/>
      <c r="J163" s="195"/>
      <c r="K163" s="195"/>
      <c r="L163" s="195"/>
      <c r="M163" s="195"/>
      <c r="N163" s="195"/>
      <c r="O163" s="195"/>
      <c r="P163" s="195"/>
      <c r="Q163" s="195"/>
      <c r="R163" s="195"/>
      <c r="S163" s="195"/>
      <c r="T163" s="195"/>
      <c r="U163" s="196"/>
      <c r="V163" s="195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 t="s">
        <v>167</v>
      </c>
      <c r="AH163" s="171">
        <v>0</v>
      </c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</row>
    <row r="164" spans="1:60" outlineLevel="1">
      <c r="A164" s="172"/>
      <c r="B164" s="182"/>
      <c r="C164" s="213" t="s">
        <v>342</v>
      </c>
      <c r="D164" s="186"/>
      <c r="E164" s="190">
        <v>43.48</v>
      </c>
      <c r="F164" s="195"/>
      <c r="G164" s="195"/>
      <c r="H164" s="195"/>
      <c r="I164" s="195"/>
      <c r="J164" s="195"/>
      <c r="K164" s="195"/>
      <c r="L164" s="195"/>
      <c r="M164" s="195"/>
      <c r="N164" s="195"/>
      <c r="O164" s="195"/>
      <c r="P164" s="195"/>
      <c r="Q164" s="195"/>
      <c r="R164" s="195"/>
      <c r="S164" s="195"/>
      <c r="T164" s="195"/>
      <c r="U164" s="196"/>
      <c r="V164" s="195"/>
      <c r="W164" s="171"/>
      <c r="X164" s="171"/>
      <c r="Y164" s="171"/>
      <c r="Z164" s="171"/>
      <c r="AA164" s="171"/>
      <c r="AB164" s="171"/>
      <c r="AC164" s="171"/>
      <c r="AD164" s="171"/>
      <c r="AE164" s="171"/>
      <c r="AF164" s="171"/>
      <c r="AG164" s="171" t="s">
        <v>167</v>
      </c>
      <c r="AH164" s="171">
        <v>5</v>
      </c>
      <c r="AI164" s="171"/>
      <c r="AJ164" s="171"/>
      <c r="AK164" s="171"/>
      <c r="AL164" s="171"/>
      <c r="AM164" s="171"/>
      <c r="AN164" s="171"/>
      <c r="AO164" s="171"/>
      <c r="AP164" s="171"/>
      <c r="AQ164" s="171"/>
      <c r="AR164" s="171"/>
      <c r="AS164" s="171"/>
      <c r="AT164" s="171"/>
      <c r="AU164" s="171"/>
      <c r="AV164" s="171"/>
      <c r="AW164" s="171"/>
      <c r="AX164" s="171"/>
      <c r="AY164" s="171"/>
      <c r="AZ164" s="171"/>
      <c r="BA164" s="171"/>
      <c r="BB164" s="171"/>
      <c r="BC164" s="171"/>
      <c r="BD164" s="171"/>
      <c r="BE164" s="171"/>
      <c r="BF164" s="171"/>
      <c r="BG164" s="171"/>
      <c r="BH164" s="171"/>
    </row>
    <row r="165" spans="1:60" outlineLevel="1">
      <c r="A165" s="172">
        <v>87</v>
      </c>
      <c r="B165" s="182" t="s">
        <v>404</v>
      </c>
      <c r="C165" s="211" t="s">
        <v>405</v>
      </c>
      <c r="D165" s="184" t="s">
        <v>174</v>
      </c>
      <c r="E165" s="188">
        <v>43.48</v>
      </c>
      <c r="F165" s="194"/>
      <c r="G165" s="195">
        <f>ROUND(E165*F165,2)</f>
        <v>0</v>
      </c>
      <c r="H165" s="194"/>
      <c r="I165" s="195">
        <f>ROUND(E165*H165,2)</f>
        <v>0</v>
      </c>
      <c r="J165" s="194"/>
      <c r="K165" s="195">
        <f>ROUND(E165*J165,2)</f>
        <v>0</v>
      </c>
      <c r="L165" s="195">
        <v>15</v>
      </c>
      <c r="M165" s="195">
        <f>G165*(1+L165/100)</f>
        <v>0</v>
      </c>
      <c r="N165" s="195">
        <v>4.8999999999999998E-4</v>
      </c>
      <c r="O165" s="195">
        <f>ROUND(E165*N165,2)</f>
        <v>0.02</v>
      </c>
      <c r="P165" s="195">
        <v>0</v>
      </c>
      <c r="Q165" s="195">
        <f>ROUND(E165*P165,2)</f>
        <v>0</v>
      </c>
      <c r="R165" s="195" t="s">
        <v>286</v>
      </c>
      <c r="S165" s="195" t="s">
        <v>164</v>
      </c>
      <c r="T165" s="195">
        <v>0.13</v>
      </c>
      <c r="U165" s="196">
        <f>ROUND(E165*T165,2)</f>
        <v>5.65</v>
      </c>
      <c r="V165" s="195"/>
      <c r="W165" s="171"/>
      <c r="X165" s="171"/>
      <c r="Y165" s="171"/>
      <c r="Z165" s="171"/>
      <c r="AA165" s="171"/>
      <c r="AB165" s="171"/>
      <c r="AC165" s="171"/>
      <c r="AD165" s="171"/>
      <c r="AE165" s="171"/>
      <c r="AF165" s="171"/>
      <c r="AG165" s="171" t="s">
        <v>165</v>
      </c>
      <c r="AH165" s="171"/>
      <c r="AI165" s="171"/>
      <c r="AJ165" s="171"/>
      <c r="AK165" s="171"/>
      <c r="AL165" s="171"/>
      <c r="AM165" s="171"/>
      <c r="AN165" s="171"/>
      <c r="AO165" s="171"/>
      <c r="AP165" s="171"/>
      <c r="AQ165" s="171"/>
      <c r="AR165" s="171"/>
      <c r="AS165" s="171"/>
      <c r="AT165" s="171"/>
      <c r="AU165" s="171"/>
      <c r="AV165" s="171"/>
      <c r="AW165" s="171"/>
      <c r="AX165" s="171"/>
      <c r="AY165" s="171"/>
      <c r="AZ165" s="171"/>
      <c r="BA165" s="171"/>
      <c r="BB165" s="171"/>
      <c r="BC165" s="171"/>
      <c r="BD165" s="171"/>
      <c r="BE165" s="171"/>
      <c r="BF165" s="171"/>
      <c r="BG165" s="171"/>
      <c r="BH165" s="171"/>
    </row>
    <row r="166" spans="1:60" outlineLevel="1">
      <c r="A166" s="172"/>
      <c r="B166" s="182"/>
      <c r="C166" s="213" t="s">
        <v>406</v>
      </c>
      <c r="D166" s="186"/>
      <c r="E166" s="190"/>
      <c r="F166" s="195"/>
      <c r="G166" s="195"/>
      <c r="H166" s="195"/>
      <c r="I166" s="195"/>
      <c r="J166" s="195"/>
      <c r="K166" s="195"/>
      <c r="L166" s="195"/>
      <c r="M166" s="195"/>
      <c r="N166" s="195"/>
      <c r="O166" s="195"/>
      <c r="P166" s="195"/>
      <c r="Q166" s="195"/>
      <c r="R166" s="195"/>
      <c r="S166" s="195"/>
      <c r="T166" s="195"/>
      <c r="U166" s="196"/>
      <c r="V166" s="195"/>
      <c r="W166" s="171"/>
      <c r="X166" s="171"/>
      <c r="Y166" s="171"/>
      <c r="Z166" s="171"/>
      <c r="AA166" s="171"/>
      <c r="AB166" s="171"/>
      <c r="AC166" s="171"/>
      <c r="AD166" s="171"/>
      <c r="AE166" s="171"/>
      <c r="AF166" s="171"/>
      <c r="AG166" s="171" t="s">
        <v>167</v>
      </c>
      <c r="AH166" s="171">
        <v>0</v>
      </c>
      <c r="AI166" s="171"/>
      <c r="AJ166" s="171"/>
      <c r="AK166" s="171"/>
      <c r="AL166" s="171"/>
      <c r="AM166" s="171"/>
      <c r="AN166" s="171"/>
      <c r="AO166" s="171"/>
      <c r="AP166" s="171"/>
      <c r="AQ166" s="171"/>
      <c r="AR166" s="171"/>
      <c r="AS166" s="171"/>
      <c r="AT166" s="171"/>
      <c r="AU166" s="171"/>
      <c r="AV166" s="171"/>
      <c r="AW166" s="171"/>
      <c r="AX166" s="171"/>
      <c r="AY166" s="171"/>
      <c r="AZ166" s="171"/>
      <c r="BA166" s="171"/>
      <c r="BB166" s="171"/>
      <c r="BC166" s="171"/>
      <c r="BD166" s="171"/>
      <c r="BE166" s="171"/>
      <c r="BF166" s="171"/>
      <c r="BG166" s="171"/>
      <c r="BH166" s="171"/>
    </row>
    <row r="167" spans="1:60" outlineLevel="1">
      <c r="A167" s="172"/>
      <c r="B167" s="182"/>
      <c r="C167" s="213" t="s">
        <v>342</v>
      </c>
      <c r="D167" s="186"/>
      <c r="E167" s="190">
        <v>43.48</v>
      </c>
      <c r="F167" s="195"/>
      <c r="G167" s="195"/>
      <c r="H167" s="195"/>
      <c r="I167" s="195"/>
      <c r="J167" s="195"/>
      <c r="K167" s="195"/>
      <c r="L167" s="195"/>
      <c r="M167" s="195"/>
      <c r="N167" s="195"/>
      <c r="O167" s="195"/>
      <c r="P167" s="195"/>
      <c r="Q167" s="195"/>
      <c r="R167" s="195"/>
      <c r="S167" s="195"/>
      <c r="T167" s="195"/>
      <c r="U167" s="196"/>
      <c r="V167" s="195"/>
      <c r="W167" s="171"/>
      <c r="X167" s="171"/>
      <c r="Y167" s="171"/>
      <c r="Z167" s="171"/>
      <c r="AA167" s="171"/>
      <c r="AB167" s="171"/>
      <c r="AC167" s="171"/>
      <c r="AD167" s="171"/>
      <c r="AE167" s="171"/>
      <c r="AF167" s="171"/>
      <c r="AG167" s="171" t="s">
        <v>167</v>
      </c>
      <c r="AH167" s="171">
        <v>5</v>
      </c>
      <c r="AI167" s="171"/>
      <c r="AJ167" s="171"/>
      <c r="AK167" s="171"/>
      <c r="AL167" s="171"/>
      <c r="AM167" s="171"/>
      <c r="AN167" s="171"/>
      <c r="AO167" s="171"/>
      <c r="AP167" s="171"/>
      <c r="AQ167" s="171"/>
      <c r="AR167" s="171"/>
      <c r="AS167" s="171"/>
      <c r="AT167" s="171"/>
      <c r="AU167" s="171"/>
      <c r="AV167" s="171"/>
      <c r="AW167" s="171"/>
      <c r="AX167" s="171"/>
      <c r="AY167" s="171"/>
      <c r="AZ167" s="171"/>
      <c r="BA167" s="171"/>
      <c r="BB167" s="171"/>
      <c r="BC167" s="171"/>
      <c r="BD167" s="171"/>
      <c r="BE167" s="171"/>
      <c r="BF167" s="171"/>
      <c r="BG167" s="171"/>
      <c r="BH167" s="171"/>
    </row>
    <row r="168" spans="1:60" outlineLevel="1">
      <c r="A168" s="172">
        <v>88</v>
      </c>
      <c r="B168" s="182" t="s">
        <v>407</v>
      </c>
      <c r="C168" s="211" t="s">
        <v>408</v>
      </c>
      <c r="D168" s="184" t="s">
        <v>0</v>
      </c>
      <c r="E168" s="191"/>
      <c r="F168" s="194"/>
      <c r="G168" s="195">
        <f>ROUND(E168*F168,2)</f>
        <v>0</v>
      </c>
      <c r="H168" s="194"/>
      <c r="I168" s="195">
        <f>ROUND(E168*H168,2)</f>
        <v>0</v>
      </c>
      <c r="J168" s="194"/>
      <c r="K168" s="195">
        <f>ROUND(E168*J168,2)</f>
        <v>0</v>
      </c>
      <c r="L168" s="195">
        <v>15</v>
      </c>
      <c r="M168" s="195">
        <f>G168*(1+L168/100)</f>
        <v>0</v>
      </c>
      <c r="N168" s="195">
        <v>0</v>
      </c>
      <c r="O168" s="195">
        <f>ROUND(E168*N168,2)</f>
        <v>0</v>
      </c>
      <c r="P168" s="195">
        <v>0</v>
      </c>
      <c r="Q168" s="195">
        <f>ROUND(E168*P168,2)</f>
        <v>0</v>
      </c>
      <c r="R168" s="195" t="s">
        <v>286</v>
      </c>
      <c r="S168" s="195" t="s">
        <v>164</v>
      </c>
      <c r="T168" s="195">
        <v>0</v>
      </c>
      <c r="U168" s="196">
        <f>ROUND(E168*T168,2)</f>
        <v>0</v>
      </c>
      <c r="V168" s="195"/>
      <c r="W168" s="171"/>
      <c r="X168" s="171"/>
      <c r="Y168" s="171"/>
      <c r="Z168" s="171"/>
      <c r="AA168" s="171"/>
      <c r="AB168" s="171"/>
      <c r="AC168" s="171"/>
      <c r="AD168" s="171"/>
      <c r="AE168" s="171"/>
      <c r="AF168" s="171"/>
      <c r="AG168" s="171" t="s">
        <v>301</v>
      </c>
      <c r="AH168" s="171"/>
      <c r="AI168" s="171"/>
      <c r="AJ168" s="171"/>
      <c r="AK168" s="171"/>
      <c r="AL168" s="171"/>
      <c r="AM168" s="171"/>
      <c r="AN168" s="171"/>
      <c r="AO168" s="171"/>
      <c r="AP168" s="171"/>
      <c r="AQ168" s="171"/>
      <c r="AR168" s="171"/>
      <c r="AS168" s="171"/>
      <c r="AT168" s="171"/>
      <c r="AU168" s="171"/>
      <c r="AV168" s="171"/>
      <c r="AW168" s="171"/>
      <c r="AX168" s="171"/>
      <c r="AY168" s="171"/>
      <c r="AZ168" s="171"/>
      <c r="BA168" s="171"/>
      <c r="BB168" s="171"/>
      <c r="BC168" s="171"/>
      <c r="BD168" s="171"/>
      <c r="BE168" s="171"/>
      <c r="BF168" s="171"/>
      <c r="BG168" s="171"/>
      <c r="BH168" s="171"/>
    </row>
    <row r="169" spans="1:60">
      <c r="A169" s="178" t="s">
        <v>149</v>
      </c>
      <c r="B169" s="183" t="s">
        <v>111</v>
      </c>
      <c r="C169" s="212" t="s">
        <v>112</v>
      </c>
      <c r="D169" s="185"/>
      <c r="E169" s="189"/>
      <c r="F169" s="197"/>
      <c r="G169" s="197">
        <f>SUMIF(AG170:AG181,"&lt;&gt;NOR",G170:G181)</f>
        <v>0</v>
      </c>
      <c r="H169" s="197"/>
      <c r="I169" s="197">
        <f>SUM(I170:I181)</f>
        <v>0</v>
      </c>
      <c r="J169" s="197"/>
      <c r="K169" s="197">
        <f>SUM(K170:K181)</f>
        <v>0</v>
      </c>
      <c r="L169" s="197"/>
      <c r="M169" s="197">
        <f>SUM(M170:M181)</f>
        <v>0</v>
      </c>
      <c r="N169" s="197"/>
      <c r="O169" s="197">
        <f>SUM(O170:O181)</f>
        <v>0</v>
      </c>
      <c r="P169" s="197"/>
      <c r="Q169" s="197">
        <f>SUM(Q170:Q181)</f>
        <v>0</v>
      </c>
      <c r="R169" s="197"/>
      <c r="S169" s="197"/>
      <c r="T169" s="197"/>
      <c r="U169" s="198">
        <f>SUM(U170:U181)</f>
        <v>0.44</v>
      </c>
      <c r="V169" s="197"/>
      <c r="AG169" t="s">
        <v>150</v>
      </c>
    </row>
    <row r="170" spans="1:60" outlineLevel="1">
      <c r="A170" s="172">
        <v>89</v>
      </c>
      <c r="B170" s="182" t="s">
        <v>409</v>
      </c>
      <c r="C170" s="211" t="s">
        <v>410</v>
      </c>
      <c r="D170" s="184" t="s">
        <v>179</v>
      </c>
      <c r="E170" s="188">
        <v>2.9</v>
      </c>
      <c r="F170" s="194"/>
      <c r="G170" s="195">
        <f>ROUND(E170*F170,2)</f>
        <v>0</v>
      </c>
      <c r="H170" s="194"/>
      <c r="I170" s="195">
        <f>ROUND(E170*H170,2)</f>
        <v>0</v>
      </c>
      <c r="J170" s="194"/>
      <c r="K170" s="195">
        <f>ROUND(E170*J170,2)</f>
        <v>0</v>
      </c>
      <c r="L170" s="195">
        <v>15</v>
      </c>
      <c r="M170" s="195">
        <f>G170*(1+L170/100)</f>
        <v>0</v>
      </c>
      <c r="N170" s="195">
        <v>1.7000000000000001E-4</v>
      </c>
      <c r="O170" s="195">
        <f>ROUND(E170*N170,2)</f>
        <v>0</v>
      </c>
      <c r="P170" s="195">
        <v>0</v>
      </c>
      <c r="Q170" s="195">
        <f>ROUND(E170*P170,2)</f>
        <v>0</v>
      </c>
      <c r="R170" s="195" t="s">
        <v>286</v>
      </c>
      <c r="S170" s="195" t="s">
        <v>164</v>
      </c>
      <c r="T170" s="195">
        <v>0.152</v>
      </c>
      <c r="U170" s="196">
        <f>ROUND(E170*T170,2)</f>
        <v>0.44</v>
      </c>
      <c r="V170" s="195"/>
      <c r="W170" s="171"/>
      <c r="X170" s="171"/>
      <c r="Y170" s="171"/>
      <c r="Z170" s="171"/>
      <c r="AA170" s="171"/>
      <c r="AB170" s="171"/>
      <c r="AC170" s="171"/>
      <c r="AD170" s="171"/>
      <c r="AE170" s="171"/>
      <c r="AF170" s="171"/>
      <c r="AG170" s="171" t="s">
        <v>165</v>
      </c>
      <c r="AH170" s="171"/>
      <c r="AI170" s="171"/>
      <c r="AJ170" s="171"/>
      <c r="AK170" s="171"/>
      <c r="AL170" s="171"/>
      <c r="AM170" s="171"/>
      <c r="AN170" s="171"/>
      <c r="AO170" s="171"/>
      <c r="AP170" s="171"/>
      <c r="AQ170" s="171"/>
      <c r="AR170" s="171"/>
      <c r="AS170" s="171"/>
      <c r="AT170" s="171"/>
      <c r="AU170" s="171"/>
      <c r="AV170" s="171"/>
      <c r="AW170" s="171"/>
      <c r="AX170" s="171"/>
      <c r="AY170" s="171"/>
      <c r="AZ170" s="171"/>
      <c r="BA170" s="171"/>
      <c r="BB170" s="171"/>
      <c r="BC170" s="171"/>
      <c r="BD170" s="171"/>
      <c r="BE170" s="171"/>
      <c r="BF170" s="171"/>
      <c r="BG170" s="171"/>
      <c r="BH170" s="171"/>
    </row>
    <row r="171" spans="1:60" outlineLevel="1">
      <c r="A171" s="172"/>
      <c r="B171" s="182"/>
      <c r="C171" s="213" t="s">
        <v>411</v>
      </c>
      <c r="D171" s="186"/>
      <c r="E171" s="190">
        <v>2.9</v>
      </c>
      <c r="F171" s="195"/>
      <c r="G171" s="195"/>
      <c r="H171" s="195"/>
      <c r="I171" s="195"/>
      <c r="J171" s="195"/>
      <c r="K171" s="195"/>
      <c r="L171" s="195"/>
      <c r="M171" s="195"/>
      <c r="N171" s="195"/>
      <c r="O171" s="195"/>
      <c r="P171" s="195"/>
      <c r="Q171" s="195"/>
      <c r="R171" s="195"/>
      <c r="S171" s="195"/>
      <c r="T171" s="195"/>
      <c r="U171" s="196"/>
      <c r="V171" s="195"/>
      <c r="W171" s="171"/>
      <c r="X171" s="171"/>
      <c r="Y171" s="171"/>
      <c r="Z171" s="171"/>
      <c r="AA171" s="171"/>
      <c r="AB171" s="171"/>
      <c r="AC171" s="171"/>
      <c r="AD171" s="171"/>
      <c r="AE171" s="171"/>
      <c r="AF171" s="171"/>
      <c r="AG171" s="171" t="s">
        <v>167</v>
      </c>
      <c r="AH171" s="171">
        <v>0</v>
      </c>
      <c r="AI171" s="171"/>
      <c r="AJ171" s="171"/>
      <c r="AK171" s="171"/>
      <c r="AL171" s="171"/>
      <c r="AM171" s="171"/>
      <c r="AN171" s="171"/>
      <c r="AO171" s="171"/>
      <c r="AP171" s="171"/>
      <c r="AQ171" s="171"/>
      <c r="AR171" s="171"/>
      <c r="AS171" s="171"/>
      <c r="AT171" s="171"/>
      <c r="AU171" s="171"/>
      <c r="AV171" s="171"/>
      <c r="AW171" s="171"/>
      <c r="AX171" s="171"/>
      <c r="AY171" s="171"/>
      <c r="AZ171" s="171"/>
      <c r="BA171" s="171"/>
      <c r="BB171" s="171"/>
      <c r="BC171" s="171"/>
      <c r="BD171" s="171"/>
      <c r="BE171" s="171"/>
      <c r="BF171" s="171"/>
      <c r="BG171" s="171"/>
      <c r="BH171" s="171"/>
    </row>
    <row r="172" spans="1:60" outlineLevel="1">
      <c r="A172" s="172">
        <v>90</v>
      </c>
      <c r="B172" s="182" t="s">
        <v>412</v>
      </c>
      <c r="C172" s="211" t="s">
        <v>413</v>
      </c>
      <c r="D172" s="184" t="s">
        <v>179</v>
      </c>
      <c r="E172" s="188">
        <v>41.83</v>
      </c>
      <c r="F172" s="194"/>
      <c r="G172" s="195">
        <f>ROUND(E172*F172,2)</f>
        <v>0</v>
      </c>
      <c r="H172" s="194"/>
      <c r="I172" s="195">
        <f>ROUND(E172*H172,2)</f>
        <v>0</v>
      </c>
      <c r="J172" s="194"/>
      <c r="K172" s="195">
        <f>ROUND(E172*J172,2)</f>
        <v>0</v>
      </c>
      <c r="L172" s="195">
        <v>15</v>
      </c>
      <c r="M172" s="195">
        <f>G172*(1+L172/100)</f>
        <v>0</v>
      </c>
      <c r="N172" s="195">
        <v>0</v>
      </c>
      <c r="O172" s="195">
        <f>ROUND(E172*N172,2)</f>
        <v>0</v>
      </c>
      <c r="P172" s="195">
        <v>0</v>
      </c>
      <c r="Q172" s="195">
        <f>ROUND(E172*P172,2)</f>
        <v>0</v>
      </c>
      <c r="R172" s="195"/>
      <c r="S172" s="195" t="s">
        <v>154</v>
      </c>
      <c r="T172" s="195">
        <v>0</v>
      </c>
      <c r="U172" s="196">
        <f>ROUND(E172*T172,2)</f>
        <v>0</v>
      </c>
      <c r="V172" s="195"/>
      <c r="W172" s="171"/>
      <c r="X172" s="171"/>
      <c r="Y172" s="171"/>
      <c r="Z172" s="171"/>
      <c r="AA172" s="171"/>
      <c r="AB172" s="171"/>
      <c r="AC172" s="171"/>
      <c r="AD172" s="171"/>
      <c r="AE172" s="171"/>
      <c r="AF172" s="171"/>
      <c r="AG172" s="171" t="s">
        <v>317</v>
      </c>
      <c r="AH172" s="171"/>
      <c r="AI172" s="171"/>
      <c r="AJ172" s="171"/>
      <c r="AK172" s="171"/>
      <c r="AL172" s="171"/>
      <c r="AM172" s="171"/>
      <c r="AN172" s="171"/>
      <c r="AO172" s="171"/>
      <c r="AP172" s="171"/>
      <c r="AQ172" s="171"/>
      <c r="AR172" s="171"/>
      <c r="AS172" s="171"/>
      <c r="AT172" s="171"/>
      <c r="AU172" s="171"/>
      <c r="AV172" s="171"/>
      <c r="AW172" s="171"/>
      <c r="AX172" s="171"/>
      <c r="AY172" s="171"/>
      <c r="AZ172" s="171"/>
      <c r="BA172" s="171"/>
      <c r="BB172" s="171"/>
      <c r="BC172" s="171"/>
      <c r="BD172" s="171"/>
      <c r="BE172" s="171"/>
      <c r="BF172" s="171"/>
      <c r="BG172" s="171"/>
      <c r="BH172" s="171"/>
    </row>
    <row r="173" spans="1:60" outlineLevel="1">
      <c r="A173" s="172"/>
      <c r="B173" s="182"/>
      <c r="C173" s="213" t="s">
        <v>414</v>
      </c>
      <c r="D173" s="186"/>
      <c r="E173" s="190">
        <v>7.99</v>
      </c>
      <c r="F173" s="195"/>
      <c r="G173" s="195"/>
      <c r="H173" s="195"/>
      <c r="I173" s="195"/>
      <c r="J173" s="195"/>
      <c r="K173" s="195"/>
      <c r="L173" s="195"/>
      <c r="M173" s="195"/>
      <c r="N173" s="195"/>
      <c r="O173" s="195"/>
      <c r="P173" s="195"/>
      <c r="Q173" s="195"/>
      <c r="R173" s="195"/>
      <c r="S173" s="195"/>
      <c r="T173" s="195"/>
      <c r="U173" s="196"/>
      <c r="V173" s="195"/>
      <c r="W173" s="171"/>
      <c r="X173" s="171"/>
      <c r="Y173" s="171"/>
      <c r="Z173" s="171"/>
      <c r="AA173" s="171"/>
      <c r="AB173" s="171"/>
      <c r="AC173" s="171"/>
      <c r="AD173" s="171"/>
      <c r="AE173" s="171"/>
      <c r="AF173" s="171"/>
      <c r="AG173" s="171" t="s">
        <v>167</v>
      </c>
      <c r="AH173" s="171">
        <v>0</v>
      </c>
      <c r="AI173" s="171"/>
      <c r="AJ173" s="171"/>
      <c r="AK173" s="171"/>
      <c r="AL173" s="171"/>
      <c r="AM173" s="171"/>
      <c r="AN173" s="171"/>
      <c r="AO173" s="171"/>
      <c r="AP173" s="171"/>
      <c r="AQ173" s="171"/>
      <c r="AR173" s="171"/>
      <c r="AS173" s="171"/>
      <c r="AT173" s="171"/>
      <c r="AU173" s="171"/>
      <c r="AV173" s="171"/>
      <c r="AW173" s="171"/>
      <c r="AX173" s="171"/>
      <c r="AY173" s="171"/>
      <c r="AZ173" s="171"/>
      <c r="BA173" s="171"/>
      <c r="BB173" s="171"/>
      <c r="BC173" s="171"/>
      <c r="BD173" s="171"/>
      <c r="BE173" s="171"/>
      <c r="BF173" s="171"/>
      <c r="BG173" s="171"/>
      <c r="BH173" s="171"/>
    </row>
    <row r="174" spans="1:60" outlineLevel="1">
      <c r="A174" s="172"/>
      <c r="B174" s="182"/>
      <c r="C174" s="213" t="s">
        <v>415</v>
      </c>
      <c r="D174" s="186"/>
      <c r="E174" s="190">
        <v>17</v>
      </c>
      <c r="F174" s="195"/>
      <c r="G174" s="195"/>
      <c r="H174" s="195"/>
      <c r="I174" s="195"/>
      <c r="J174" s="195"/>
      <c r="K174" s="195"/>
      <c r="L174" s="195"/>
      <c r="M174" s="195"/>
      <c r="N174" s="195"/>
      <c r="O174" s="195"/>
      <c r="P174" s="195"/>
      <c r="Q174" s="195"/>
      <c r="R174" s="195"/>
      <c r="S174" s="195"/>
      <c r="T174" s="195"/>
      <c r="U174" s="196"/>
      <c r="V174" s="195"/>
      <c r="W174" s="171"/>
      <c r="X174" s="171"/>
      <c r="Y174" s="171"/>
      <c r="Z174" s="171"/>
      <c r="AA174" s="171"/>
      <c r="AB174" s="171"/>
      <c r="AC174" s="171"/>
      <c r="AD174" s="171"/>
      <c r="AE174" s="171"/>
      <c r="AF174" s="171"/>
      <c r="AG174" s="171" t="s">
        <v>167</v>
      </c>
      <c r="AH174" s="171">
        <v>0</v>
      </c>
      <c r="AI174" s="171"/>
      <c r="AJ174" s="171"/>
      <c r="AK174" s="171"/>
      <c r="AL174" s="171"/>
      <c r="AM174" s="171"/>
      <c r="AN174" s="171"/>
      <c r="AO174" s="171"/>
      <c r="AP174" s="171"/>
      <c r="AQ174" s="171"/>
      <c r="AR174" s="171"/>
      <c r="AS174" s="171"/>
      <c r="AT174" s="171"/>
      <c r="AU174" s="171"/>
      <c r="AV174" s="171"/>
      <c r="AW174" s="171"/>
      <c r="AX174" s="171"/>
      <c r="AY174" s="171"/>
      <c r="AZ174" s="171"/>
      <c r="BA174" s="171"/>
      <c r="BB174" s="171"/>
      <c r="BC174" s="171"/>
      <c r="BD174" s="171"/>
      <c r="BE174" s="171"/>
      <c r="BF174" s="171"/>
      <c r="BG174" s="171"/>
      <c r="BH174" s="171"/>
    </row>
    <row r="175" spans="1:60" outlineLevel="1">
      <c r="A175" s="172"/>
      <c r="B175" s="182"/>
      <c r="C175" s="213" t="s">
        <v>416</v>
      </c>
      <c r="D175" s="186"/>
      <c r="E175" s="190">
        <v>14.24</v>
      </c>
      <c r="F175" s="195"/>
      <c r="G175" s="195"/>
      <c r="H175" s="195"/>
      <c r="I175" s="195"/>
      <c r="J175" s="195"/>
      <c r="K175" s="195"/>
      <c r="L175" s="195"/>
      <c r="M175" s="195"/>
      <c r="N175" s="195"/>
      <c r="O175" s="195"/>
      <c r="P175" s="195"/>
      <c r="Q175" s="195"/>
      <c r="R175" s="195"/>
      <c r="S175" s="195"/>
      <c r="T175" s="195"/>
      <c r="U175" s="196"/>
      <c r="V175" s="195"/>
      <c r="W175" s="171"/>
      <c r="X175" s="171"/>
      <c r="Y175" s="171"/>
      <c r="Z175" s="171"/>
      <c r="AA175" s="171"/>
      <c r="AB175" s="171"/>
      <c r="AC175" s="171"/>
      <c r="AD175" s="171"/>
      <c r="AE175" s="171"/>
      <c r="AF175" s="171"/>
      <c r="AG175" s="171" t="s">
        <v>167</v>
      </c>
      <c r="AH175" s="171">
        <v>0</v>
      </c>
      <c r="AI175" s="171"/>
      <c r="AJ175" s="171"/>
      <c r="AK175" s="171"/>
      <c r="AL175" s="171"/>
      <c r="AM175" s="171"/>
      <c r="AN175" s="171"/>
      <c r="AO175" s="171"/>
      <c r="AP175" s="171"/>
      <c r="AQ175" s="171"/>
      <c r="AR175" s="171"/>
      <c r="AS175" s="171"/>
      <c r="AT175" s="171"/>
      <c r="AU175" s="171"/>
      <c r="AV175" s="171"/>
      <c r="AW175" s="171"/>
      <c r="AX175" s="171"/>
      <c r="AY175" s="171"/>
      <c r="AZ175" s="171"/>
      <c r="BA175" s="171"/>
      <c r="BB175" s="171"/>
      <c r="BC175" s="171"/>
      <c r="BD175" s="171"/>
      <c r="BE175" s="171"/>
      <c r="BF175" s="171"/>
      <c r="BG175" s="171"/>
      <c r="BH175" s="171"/>
    </row>
    <row r="176" spans="1:60" outlineLevel="1">
      <c r="A176" s="172"/>
      <c r="B176" s="182"/>
      <c r="C176" s="213" t="s">
        <v>417</v>
      </c>
      <c r="D176" s="186"/>
      <c r="E176" s="190">
        <v>2.6</v>
      </c>
      <c r="F176" s="195"/>
      <c r="G176" s="195"/>
      <c r="H176" s="195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5"/>
      <c r="U176" s="196"/>
      <c r="V176" s="195"/>
      <c r="W176" s="171"/>
      <c r="X176" s="171"/>
      <c r="Y176" s="171"/>
      <c r="Z176" s="171"/>
      <c r="AA176" s="171"/>
      <c r="AB176" s="171"/>
      <c r="AC176" s="171"/>
      <c r="AD176" s="171"/>
      <c r="AE176" s="171"/>
      <c r="AF176" s="171"/>
      <c r="AG176" s="171" t="s">
        <v>167</v>
      </c>
      <c r="AH176" s="171">
        <v>0</v>
      </c>
      <c r="AI176" s="171"/>
      <c r="AJ176" s="171"/>
      <c r="AK176" s="171"/>
      <c r="AL176" s="171"/>
      <c r="AM176" s="171"/>
      <c r="AN176" s="171"/>
      <c r="AO176" s="171"/>
      <c r="AP176" s="171"/>
      <c r="AQ176" s="171"/>
      <c r="AR176" s="171"/>
      <c r="AS176" s="171"/>
      <c r="AT176" s="171"/>
      <c r="AU176" s="171"/>
      <c r="AV176" s="171"/>
      <c r="AW176" s="171"/>
      <c r="AX176" s="171"/>
      <c r="AY176" s="171"/>
      <c r="AZ176" s="171"/>
      <c r="BA176" s="171"/>
      <c r="BB176" s="171"/>
      <c r="BC176" s="171"/>
      <c r="BD176" s="171"/>
      <c r="BE176" s="171"/>
      <c r="BF176" s="171"/>
      <c r="BG176" s="171"/>
      <c r="BH176" s="171"/>
    </row>
    <row r="177" spans="1:60" ht="22.5" outlineLevel="1">
      <c r="A177" s="172">
        <v>91</v>
      </c>
      <c r="B177" s="182" t="s">
        <v>418</v>
      </c>
      <c r="C177" s="211" t="s">
        <v>419</v>
      </c>
      <c r="D177" s="184" t="s">
        <v>174</v>
      </c>
      <c r="E177" s="188">
        <v>44.12</v>
      </c>
      <c r="F177" s="194"/>
      <c r="G177" s="195">
        <f>ROUND(E177*F177,2)</f>
        <v>0</v>
      </c>
      <c r="H177" s="194"/>
      <c r="I177" s="195">
        <f>ROUND(E177*H177,2)</f>
        <v>0</v>
      </c>
      <c r="J177" s="194"/>
      <c r="K177" s="195">
        <f>ROUND(E177*J177,2)</f>
        <v>0</v>
      </c>
      <c r="L177" s="195">
        <v>15</v>
      </c>
      <c r="M177" s="195">
        <f>G177*(1+L177/100)</f>
        <v>0</v>
      </c>
      <c r="N177" s="195">
        <v>0</v>
      </c>
      <c r="O177" s="195">
        <f>ROUND(E177*N177,2)</f>
        <v>0</v>
      </c>
      <c r="P177" s="195">
        <v>0</v>
      </c>
      <c r="Q177" s="195">
        <f>ROUND(E177*P177,2)</f>
        <v>0</v>
      </c>
      <c r="R177" s="195"/>
      <c r="S177" s="195" t="s">
        <v>154</v>
      </c>
      <c r="T177" s="195">
        <v>0</v>
      </c>
      <c r="U177" s="196">
        <f>ROUND(E177*T177,2)</f>
        <v>0</v>
      </c>
      <c r="V177" s="195"/>
      <c r="W177" s="171"/>
      <c r="X177" s="171"/>
      <c r="Y177" s="171"/>
      <c r="Z177" s="171"/>
      <c r="AA177" s="171"/>
      <c r="AB177" s="171"/>
      <c r="AC177" s="171"/>
      <c r="AD177" s="171"/>
      <c r="AE177" s="171"/>
      <c r="AF177" s="171"/>
      <c r="AG177" s="171" t="s">
        <v>317</v>
      </c>
      <c r="AH177" s="171"/>
      <c r="AI177" s="171"/>
      <c r="AJ177" s="171"/>
      <c r="AK177" s="171"/>
      <c r="AL177" s="171"/>
      <c r="AM177" s="171"/>
      <c r="AN177" s="171"/>
      <c r="AO177" s="171"/>
      <c r="AP177" s="171"/>
      <c r="AQ177" s="171"/>
      <c r="AR177" s="171"/>
      <c r="AS177" s="171"/>
      <c r="AT177" s="171"/>
      <c r="AU177" s="171"/>
      <c r="AV177" s="171"/>
      <c r="AW177" s="171"/>
      <c r="AX177" s="171"/>
      <c r="AY177" s="171"/>
      <c r="AZ177" s="171"/>
      <c r="BA177" s="171"/>
      <c r="BB177" s="171"/>
      <c r="BC177" s="171"/>
      <c r="BD177" s="171"/>
      <c r="BE177" s="171"/>
      <c r="BF177" s="171"/>
      <c r="BG177" s="171"/>
      <c r="BH177" s="171"/>
    </row>
    <row r="178" spans="1:60" outlineLevel="1">
      <c r="A178" s="172"/>
      <c r="B178" s="182"/>
      <c r="C178" s="213" t="s">
        <v>186</v>
      </c>
      <c r="D178" s="186"/>
      <c r="E178" s="190">
        <v>44.12</v>
      </c>
      <c r="F178" s="195"/>
      <c r="G178" s="195"/>
      <c r="H178" s="195"/>
      <c r="I178" s="195"/>
      <c r="J178" s="195"/>
      <c r="K178" s="195"/>
      <c r="L178" s="195"/>
      <c r="M178" s="195"/>
      <c r="N178" s="195"/>
      <c r="O178" s="195"/>
      <c r="P178" s="195"/>
      <c r="Q178" s="195"/>
      <c r="R178" s="195"/>
      <c r="S178" s="195"/>
      <c r="T178" s="195"/>
      <c r="U178" s="196"/>
      <c r="V178" s="195"/>
      <c r="W178" s="171"/>
      <c r="X178" s="171"/>
      <c r="Y178" s="171"/>
      <c r="Z178" s="171"/>
      <c r="AA178" s="171"/>
      <c r="AB178" s="171"/>
      <c r="AC178" s="171"/>
      <c r="AD178" s="171"/>
      <c r="AE178" s="171"/>
      <c r="AF178" s="171"/>
      <c r="AG178" s="171" t="s">
        <v>167</v>
      </c>
      <c r="AH178" s="171">
        <v>0</v>
      </c>
      <c r="AI178" s="171"/>
      <c r="AJ178" s="171"/>
      <c r="AK178" s="171"/>
      <c r="AL178" s="171"/>
      <c r="AM178" s="171"/>
      <c r="AN178" s="171"/>
      <c r="AO178" s="171"/>
      <c r="AP178" s="171"/>
      <c r="AQ178" s="171"/>
      <c r="AR178" s="171"/>
      <c r="AS178" s="171"/>
      <c r="AT178" s="171"/>
      <c r="AU178" s="171"/>
      <c r="AV178" s="171"/>
      <c r="AW178" s="171"/>
      <c r="AX178" s="171"/>
      <c r="AY178" s="171"/>
      <c r="AZ178" s="171"/>
      <c r="BA178" s="171"/>
      <c r="BB178" s="171"/>
      <c r="BC178" s="171"/>
      <c r="BD178" s="171"/>
      <c r="BE178" s="171"/>
      <c r="BF178" s="171"/>
      <c r="BG178" s="171"/>
      <c r="BH178" s="171"/>
    </row>
    <row r="179" spans="1:60" ht="22.5" outlineLevel="1">
      <c r="A179" s="172">
        <v>92</v>
      </c>
      <c r="B179" s="182" t="s">
        <v>420</v>
      </c>
      <c r="C179" s="211" t="s">
        <v>421</v>
      </c>
      <c r="D179" s="184" t="s">
        <v>174</v>
      </c>
      <c r="E179" s="188">
        <v>48.531999999999996</v>
      </c>
      <c r="F179" s="194"/>
      <c r="G179" s="195">
        <f>ROUND(E179*F179,2)</f>
        <v>0</v>
      </c>
      <c r="H179" s="194"/>
      <c r="I179" s="195">
        <f>ROUND(E179*H179,2)</f>
        <v>0</v>
      </c>
      <c r="J179" s="194"/>
      <c r="K179" s="195">
        <f>ROUND(E179*J179,2)</f>
        <v>0</v>
      </c>
      <c r="L179" s="195">
        <v>15</v>
      </c>
      <c r="M179" s="195">
        <f>G179*(1+L179/100)</f>
        <v>0</v>
      </c>
      <c r="N179" s="195">
        <v>0</v>
      </c>
      <c r="O179" s="195">
        <f>ROUND(E179*N179,2)</f>
        <v>0</v>
      </c>
      <c r="P179" s="195">
        <v>0</v>
      </c>
      <c r="Q179" s="195">
        <f>ROUND(E179*P179,2)</f>
        <v>0</v>
      </c>
      <c r="R179" s="195"/>
      <c r="S179" s="195" t="s">
        <v>154</v>
      </c>
      <c r="T179" s="195">
        <v>0</v>
      </c>
      <c r="U179" s="196">
        <f>ROUND(E179*T179,2)</f>
        <v>0</v>
      </c>
      <c r="V179" s="195"/>
      <c r="W179" s="171"/>
      <c r="X179" s="171"/>
      <c r="Y179" s="171"/>
      <c r="Z179" s="171"/>
      <c r="AA179" s="171"/>
      <c r="AB179" s="171"/>
      <c r="AC179" s="171"/>
      <c r="AD179" s="171"/>
      <c r="AE179" s="171"/>
      <c r="AF179" s="171"/>
      <c r="AG179" s="171" t="s">
        <v>365</v>
      </c>
      <c r="AH179" s="171"/>
      <c r="AI179" s="171"/>
      <c r="AJ179" s="171"/>
      <c r="AK179" s="171"/>
      <c r="AL179" s="171"/>
      <c r="AM179" s="171"/>
      <c r="AN179" s="171"/>
      <c r="AO179" s="171"/>
      <c r="AP179" s="171"/>
      <c r="AQ179" s="171"/>
      <c r="AR179" s="171"/>
      <c r="AS179" s="171"/>
      <c r="AT179" s="171"/>
      <c r="AU179" s="171"/>
      <c r="AV179" s="171"/>
      <c r="AW179" s="171"/>
      <c r="AX179" s="171"/>
      <c r="AY179" s="171"/>
      <c r="AZ179" s="171"/>
      <c r="BA179" s="171"/>
      <c r="BB179" s="171"/>
      <c r="BC179" s="171"/>
      <c r="BD179" s="171"/>
      <c r="BE179" s="171"/>
      <c r="BF179" s="171"/>
      <c r="BG179" s="171"/>
      <c r="BH179" s="171"/>
    </row>
    <row r="180" spans="1:60" outlineLevel="1">
      <c r="A180" s="172"/>
      <c r="B180" s="182"/>
      <c r="C180" s="213" t="s">
        <v>422</v>
      </c>
      <c r="D180" s="186"/>
      <c r="E180" s="190">
        <v>48.531999999999996</v>
      </c>
      <c r="F180" s="195"/>
      <c r="G180" s="195"/>
      <c r="H180" s="195"/>
      <c r="I180" s="195"/>
      <c r="J180" s="195"/>
      <c r="K180" s="195"/>
      <c r="L180" s="195"/>
      <c r="M180" s="195"/>
      <c r="N180" s="195"/>
      <c r="O180" s="195"/>
      <c r="P180" s="195"/>
      <c r="Q180" s="195"/>
      <c r="R180" s="195"/>
      <c r="S180" s="195"/>
      <c r="T180" s="195"/>
      <c r="U180" s="196"/>
      <c r="V180" s="195"/>
      <c r="W180" s="171"/>
      <c r="X180" s="171"/>
      <c r="Y180" s="171"/>
      <c r="Z180" s="171"/>
      <c r="AA180" s="171"/>
      <c r="AB180" s="171"/>
      <c r="AC180" s="171"/>
      <c r="AD180" s="171"/>
      <c r="AE180" s="171"/>
      <c r="AF180" s="171"/>
      <c r="AG180" s="171" t="s">
        <v>167</v>
      </c>
      <c r="AH180" s="171">
        <v>5</v>
      </c>
      <c r="AI180" s="171"/>
      <c r="AJ180" s="171"/>
      <c r="AK180" s="171"/>
      <c r="AL180" s="171"/>
      <c r="AM180" s="171"/>
      <c r="AN180" s="171"/>
      <c r="AO180" s="171"/>
      <c r="AP180" s="171"/>
      <c r="AQ180" s="171"/>
      <c r="AR180" s="171"/>
      <c r="AS180" s="171"/>
      <c r="AT180" s="171"/>
      <c r="AU180" s="171"/>
      <c r="AV180" s="171"/>
      <c r="AW180" s="171"/>
      <c r="AX180" s="171"/>
      <c r="AY180" s="171"/>
      <c r="AZ180" s="171"/>
      <c r="BA180" s="171"/>
      <c r="BB180" s="171"/>
      <c r="BC180" s="171"/>
      <c r="BD180" s="171"/>
      <c r="BE180" s="171"/>
      <c r="BF180" s="171"/>
      <c r="BG180" s="171"/>
      <c r="BH180" s="171"/>
    </row>
    <row r="181" spans="1:60" outlineLevel="1">
      <c r="A181" s="172">
        <v>93</v>
      </c>
      <c r="B181" s="182" t="s">
        <v>423</v>
      </c>
      <c r="C181" s="211" t="s">
        <v>424</v>
      </c>
      <c r="D181" s="184" t="s">
        <v>0</v>
      </c>
      <c r="E181" s="191"/>
      <c r="F181" s="194"/>
      <c r="G181" s="195">
        <f>ROUND(E181*F181,2)</f>
        <v>0</v>
      </c>
      <c r="H181" s="194"/>
      <c r="I181" s="195">
        <f>ROUND(E181*H181,2)</f>
        <v>0</v>
      </c>
      <c r="J181" s="194"/>
      <c r="K181" s="195">
        <f>ROUND(E181*J181,2)</f>
        <v>0</v>
      </c>
      <c r="L181" s="195">
        <v>15</v>
      </c>
      <c r="M181" s="195">
        <f>G181*(1+L181/100)</f>
        <v>0</v>
      </c>
      <c r="N181" s="195">
        <v>0</v>
      </c>
      <c r="O181" s="195">
        <f>ROUND(E181*N181,2)</f>
        <v>0</v>
      </c>
      <c r="P181" s="195">
        <v>0</v>
      </c>
      <c r="Q181" s="195">
        <f>ROUND(E181*P181,2)</f>
        <v>0</v>
      </c>
      <c r="R181" s="195" t="s">
        <v>286</v>
      </c>
      <c r="S181" s="195" t="s">
        <v>164</v>
      </c>
      <c r="T181" s="195">
        <v>0</v>
      </c>
      <c r="U181" s="196">
        <f>ROUND(E181*T181,2)</f>
        <v>0</v>
      </c>
      <c r="V181" s="195"/>
      <c r="W181" s="171"/>
      <c r="X181" s="171"/>
      <c r="Y181" s="171"/>
      <c r="Z181" s="171"/>
      <c r="AA181" s="171"/>
      <c r="AB181" s="171"/>
      <c r="AC181" s="171"/>
      <c r="AD181" s="171"/>
      <c r="AE181" s="171"/>
      <c r="AF181" s="171"/>
      <c r="AG181" s="171" t="s">
        <v>301</v>
      </c>
      <c r="AH181" s="171"/>
      <c r="AI181" s="171"/>
      <c r="AJ181" s="171"/>
      <c r="AK181" s="171"/>
      <c r="AL181" s="171"/>
      <c r="AM181" s="171"/>
      <c r="AN181" s="171"/>
      <c r="AO181" s="171"/>
      <c r="AP181" s="171"/>
      <c r="AQ181" s="171"/>
      <c r="AR181" s="171"/>
      <c r="AS181" s="171"/>
      <c r="AT181" s="171"/>
      <c r="AU181" s="171"/>
      <c r="AV181" s="171"/>
      <c r="AW181" s="171"/>
      <c r="AX181" s="171"/>
      <c r="AY181" s="171"/>
      <c r="AZ181" s="171"/>
      <c r="BA181" s="171"/>
      <c r="BB181" s="171"/>
      <c r="BC181" s="171"/>
      <c r="BD181" s="171"/>
      <c r="BE181" s="171"/>
      <c r="BF181" s="171"/>
      <c r="BG181" s="171"/>
      <c r="BH181" s="171"/>
    </row>
    <row r="182" spans="1:60">
      <c r="A182" s="178" t="s">
        <v>149</v>
      </c>
      <c r="B182" s="183" t="s">
        <v>113</v>
      </c>
      <c r="C182" s="212" t="s">
        <v>114</v>
      </c>
      <c r="D182" s="185"/>
      <c r="E182" s="189"/>
      <c r="F182" s="197"/>
      <c r="G182" s="197">
        <f>SUMIF(AG183:AG190,"&lt;&gt;NOR",G183:G190)</f>
        <v>0</v>
      </c>
      <c r="H182" s="197"/>
      <c r="I182" s="197">
        <f>SUM(I183:I190)</f>
        <v>0</v>
      </c>
      <c r="J182" s="197"/>
      <c r="K182" s="197">
        <f>SUM(K183:K190)</f>
        <v>0</v>
      </c>
      <c r="L182" s="197"/>
      <c r="M182" s="197">
        <f>SUM(M183:M190)</f>
        <v>0</v>
      </c>
      <c r="N182" s="197"/>
      <c r="O182" s="197">
        <f>SUM(O183:O190)</f>
        <v>0.35</v>
      </c>
      <c r="P182" s="197"/>
      <c r="Q182" s="197">
        <f>SUM(Q183:Q190)</f>
        <v>0</v>
      </c>
      <c r="R182" s="197"/>
      <c r="S182" s="197"/>
      <c r="T182" s="197"/>
      <c r="U182" s="198">
        <f>SUM(U183:U190)</f>
        <v>19.03</v>
      </c>
      <c r="V182" s="197"/>
      <c r="AG182" t="s">
        <v>150</v>
      </c>
    </row>
    <row r="183" spans="1:60" outlineLevel="1">
      <c r="A183" s="172">
        <v>94</v>
      </c>
      <c r="B183" s="182" t="s">
        <v>425</v>
      </c>
      <c r="C183" s="211" t="s">
        <v>426</v>
      </c>
      <c r="D183" s="184" t="s">
        <v>174</v>
      </c>
      <c r="E183" s="188">
        <v>19.341999999999999</v>
      </c>
      <c r="F183" s="194"/>
      <c r="G183" s="195">
        <f>ROUND(E183*F183,2)</f>
        <v>0</v>
      </c>
      <c r="H183" s="194"/>
      <c r="I183" s="195">
        <f>ROUND(E183*H183,2)</f>
        <v>0</v>
      </c>
      <c r="J183" s="194"/>
      <c r="K183" s="195">
        <f>ROUND(E183*J183,2)</f>
        <v>0</v>
      </c>
      <c r="L183" s="195">
        <v>15</v>
      </c>
      <c r="M183" s="195">
        <f>G183*(1+L183/100)</f>
        <v>0</v>
      </c>
      <c r="N183" s="195">
        <v>3.2499999999999999E-3</v>
      </c>
      <c r="O183" s="195">
        <f>ROUND(E183*N183,2)</f>
        <v>0.06</v>
      </c>
      <c r="P183" s="195">
        <v>0</v>
      </c>
      <c r="Q183" s="195">
        <f>ROUND(E183*P183,2)</f>
        <v>0</v>
      </c>
      <c r="R183" s="195" t="s">
        <v>388</v>
      </c>
      <c r="S183" s="195" t="s">
        <v>164</v>
      </c>
      <c r="T183" s="195">
        <v>0.98399999999999999</v>
      </c>
      <c r="U183" s="196">
        <f>ROUND(E183*T183,2)</f>
        <v>19.03</v>
      </c>
      <c r="V183" s="195"/>
      <c r="W183" s="171"/>
      <c r="X183" s="171"/>
      <c r="Y183" s="171"/>
      <c r="Z183" s="171"/>
      <c r="AA183" s="171"/>
      <c r="AB183" s="171"/>
      <c r="AC183" s="171"/>
      <c r="AD183" s="171"/>
      <c r="AE183" s="171"/>
      <c r="AF183" s="171"/>
      <c r="AG183" s="171" t="s">
        <v>317</v>
      </c>
      <c r="AH183" s="171"/>
      <c r="AI183" s="171"/>
      <c r="AJ183" s="171"/>
      <c r="AK183" s="171"/>
      <c r="AL183" s="171"/>
      <c r="AM183" s="171"/>
      <c r="AN183" s="171"/>
      <c r="AO183" s="171"/>
      <c r="AP183" s="171"/>
      <c r="AQ183" s="171"/>
      <c r="AR183" s="171"/>
      <c r="AS183" s="171"/>
      <c r="AT183" s="171"/>
      <c r="AU183" s="171"/>
      <c r="AV183" s="171"/>
      <c r="AW183" s="171"/>
      <c r="AX183" s="171"/>
      <c r="AY183" s="171"/>
      <c r="AZ183" s="171"/>
      <c r="BA183" s="171"/>
      <c r="BB183" s="171"/>
      <c r="BC183" s="171"/>
      <c r="BD183" s="171"/>
      <c r="BE183" s="171"/>
      <c r="BF183" s="171"/>
      <c r="BG183" s="171"/>
      <c r="BH183" s="171"/>
    </row>
    <row r="184" spans="1:60" outlineLevel="1">
      <c r="A184" s="172"/>
      <c r="B184" s="182"/>
      <c r="C184" s="213" t="s">
        <v>427</v>
      </c>
      <c r="D184" s="186"/>
      <c r="E184" s="190">
        <v>17.542000000000002</v>
      </c>
      <c r="F184" s="195"/>
      <c r="G184" s="195"/>
      <c r="H184" s="195"/>
      <c r="I184" s="195"/>
      <c r="J184" s="195"/>
      <c r="K184" s="195"/>
      <c r="L184" s="195"/>
      <c r="M184" s="195"/>
      <c r="N184" s="195"/>
      <c r="O184" s="195"/>
      <c r="P184" s="195"/>
      <c r="Q184" s="195"/>
      <c r="R184" s="195"/>
      <c r="S184" s="195"/>
      <c r="T184" s="195"/>
      <c r="U184" s="196"/>
      <c r="V184" s="195"/>
      <c r="W184" s="171"/>
      <c r="X184" s="171"/>
      <c r="Y184" s="171"/>
      <c r="Z184" s="171"/>
      <c r="AA184" s="171"/>
      <c r="AB184" s="171"/>
      <c r="AC184" s="171"/>
      <c r="AD184" s="171"/>
      <c r="AE184" s="171"/>
      <c r="AF184" s="171"/>
      <c r="AG184" s="171" t="s">
        <v>167</v>
      </c>
      <c r="AH184" s="171">
        <v>0</v>
      </c>
      <c r="AI184" s="171"/>
      <c r="AJ184" s="171"/>
      <c r="AK184" s="171"/>
      <c r="AL184" s="171"/>
      <c r="AM184" s="171"/>
      <c r="AN184" s="171"/>
      <c r="AO184" s="171"/>
      <c r="AP184" s="171"/>
      <c r="AQ184" s="171"/>
      <c r="AR184" s="171"/>
      <c r="AS184" s="171"/>
      <c r="AT184" s="171"/>
      <c r="AU184" s="171"/>
      <c r="AV184" s="171"/>
      <c r="AW184" s="171"/>
      <c r="AX184" s="171"/>
      <c r="AY184" s="171"/>
      <c r="AZ184" s="171"/>
      <c r="BA184" s="171"/>
      <c r="BB184" s="171"/>
      <c r="BC184" s="171"/>
      <c r="BD184" s="171"/>
      <c r="BE184" s="171"/>
      <c r="BF184" s="171"/>
      <c r="BG184" s="171"/>
      <c r="BH184" s="171"/>
    </row>
    <row r="185" spans="1:60" outlineLevel="1">
      <c r="A185" s="172"/>
      <c r="B185" s="182"/>
      <c r="C185" s="213" t="s">
        <v>428</v>
      </c>
      <c r="D185" s="186"/>
      <c r="E185" s="190">
        <v>1.8</v>
      </c>
      <c r="F185" s="195"/>
      <c r="G185" s="195"/>
      <c r="H185" s="195"/>
      <c r="I185" s="195"/>
      <c r="J185" s="195"/>
      <c r="K185" s="195"/>
      <c r="L185" s="195"/>
      <c r="M185" s="195"/>
      <c r="N185" s="195"/>
      <c r="O185" s="195"/>
      <c r="P185" s="195"/>
      <c r="Q185" s="195"/>
      <c r="R185" s="195"/>
      <c r="S185" s="195"/>
      <c r="T185" s="195"/>
      <c r="U185" s="196"/>
      <c r="V185" s="195"/>
      <c r="W185" s="171"/>
      <c r="X185" s="171"/>
      <c r="Y185" s="171"/>
      <c r="Z185" s="171"/>
      <c r="AA185" s="171"/>
      <c r="AB185" s="171"/>
      <c r="AC185" s="171"/>
      <c r="AD185" s="171"/>
      <c r="AE185" s="171"/>
      <c r="AF185" s="171"/>
      <c r="AG185" s="171" t="s">
        <v>167</v>
      </c>
      <c r="AH185" s="171">
        <v>0</v>
      </c>
      <c r="AI185" s="171"/>
      <c r="AJ185" s="171"/>
      <c r="AK185" s="171"/>
      <c r="AL185" s="171"/>
      <c r="AM185" s="171"/>
      <c r="AN185" s="171"/>
      <c r="AO185" s="171"/>
      <c r="AP185" s="171"/>
      <c r="AQ185" s="171"/>
      <c r="AR185" s="171"/>
      <c r="AS185" s="171"/>
      <c r="AT185" s="171"/>
      <c r="AU185" s="171"/>
      <c r="AV185" s="171"/>
      <c r="AW185" s="171"/>
      <c r="AX185" s="171"/>
      <c r="AY185" s="171"/>
      <c r="AZ185" s="171"/>
      <c r="BA185" s="171"/>
      <c r="BB185" s="171"/>
      <c r="BC185" s="171"/>
      <c r="BD185" s="171"/>
      <c r="BE185" s="171"/>
      <c r="BF185" s="171"/>
      <c r="BG185" s="171"/>
      <c r="BH185" s="171"/>
    </row>
    <row r="186" spans="1:60" outlineLevel="1">
      <c r="A186" s="172">
        <v>95</v>
      </c>
      <c r="B186" s="182" t="s">
        <v>429</v>
      </c>
      <c r="C186" s="211" t="s">
        <v>430</v>
      </c>
      <c r="D186" s="184" t="s">
        <v>174</v>
      </c>
      <c r="E186" s="188">
        <v>19.341999999999999</v>
      </c>
      <c r="F186" s="194"/>
      <c r="G186" s="195">
        <f>ROUND(E186*F186,2)</f>
        <v>0</v>
      </c>
      <c r="H186" s="194"/>
      <c r="I186" s="195">
        <f>ROUND(E186*H186,2)</f>
        <v>0</v>
      </c>
      <c r="J186" s="194"/>
      <c r="K186" s="195">
        <f>ROUND(E186*J186,2)</f>
        <v>0</v>
      </c>
      <c r="L186" s="195">
        <v>15</v>
      </c>
      <c r="M186" s="195">
        <f>G186*(1+L186/100)</f>
        <v>0</v>
      </c>
      <c r="N186" s="195">
        <v>0</v>
      </c>
      <c r="O186" s="195">
        <f>ROUND(E186*N186,2)</f>
        <v>0</v>
      </c>
      <c r="P186" s="195">
        <v>0</v>
      </c>
      <c r="Q186" s="195">
        <f>ROUND(E186*P186,2)</f>
        <v>0</v>
      </c>
      <c r="R186" s="195" t="s">
        <v>388</v>
      </c>
      <c r="S186" s="195" t="s">
        <v>164</v>
      </c>
      <c r="T186" s="195">
        <v>0</v>
      </c>
      <c r="U186" s="196">
        <f>ROUND(E186*T186,2)</f>
        <v>0</v>
      </c>
      <c r="V186" s="195"/>
      <c r="W186" s="171"/>
      <c r="X186" s="171"/>
      <c r="Y186" s="171"/>
      <c r="Z186" s="171"/>
      <c r="AA186" s="171"/>
      <c r="AB186" s="171"/>
      <c r="AC186" s="171"/>
      <c r="AD186" s="171"/>
      <c r="AE186" s="171"/>
      <c r="AF186" s="171"/>
      <c r="AG186" s="171" t="s">
        <v>317</v>
      </c>
      <c r="AH186" s="171"/>
      <c r="AI186" s="171"/>
      <c r="AJ186" s="171"/>
      <c r="AK186" s="171"/>
      <c r="AL186" s="171"/>
      <c r="AM186" s="171"/>
      <c r="AN186" s="171"/>
      <c r="AO186" s="171"/>
      <c r="AP186" s="171"/>
      <c r="AQ186" s="171"/>
      <c r="AR186" s="171"/>
      <c r="AS186" s="171"/>
      <c r="AT186" s="171"/>
      <c r="AU186" s="171"/>
      <c r="AV186" s="171"/>
      <c r="AW186" s="171"/>
      <c r="AX186" s="171"/>
      <c r="AY186" s="171"/>
      <c r="AZ186" s="171"/>
      <c r="BA186" s="171"/>
      <c r="BB186" s="171"/>
      <c r="BC186" s="171"/>
      <c r="BD186" s="171"/>
      <c r="BE186" s="171"/>
      <c r="BF186" s="171"/>
      <c r="BG186" s="171"/>
      <c r="BH186" s="171"/>
    </row>
    <row r="187" spans="1:60" outlineLevel="1">
      <c r="A187" s="172"/>
      <c r="B187" s="182"/>
      <c r="C187" s="213" t="s">
        <v>431</v>
      </c>
      <c r="D187" s="186"/>
      <c r="E187" s="190">
        <v>19.341999999999999</v>
      </c>
      <c r="F187" s="195"/>
      <c r="G187" s="195"/>
      <c r="H187" s="195"/>
      <c r="I187" s="195"/>
      <c r="J187" s="195"/>
      <c r="K187" s="195"/>
      <c r="L187" s="195"/>
      <c r="M187" s="195"/>
      <c r="N187" s="195"/>
      <c r="O187" s="195"/>
      <c r="P187" s="195"/>
      <c r="Q187" s="195"/>
      <c r="R187" s="195"/>
      <c r="S187" s="195"/>
      <c r="T187" s="195"/>
      <c r="U187" s="196"/>
      <c r="V187" s="195"/>
      <c r="W187" s="171"/>
      <c r="X187" s="171"/>
      <c r="Y187" s="171"/>
      <c r="Z187" s="171"/>
      <c r="AA187" s="171"/>
      <c r="AB187" s="171"/>
      <c r="AC187" s="171"/>
      <c r="AD187" s="171"/>
      <c r="AE187" s="171"/>
      <c r="AF187" s="171"/>
      <c r="AG187" s="171" t="s">
        <v>167</v>
      </c>
      <c r="AH187" s="171">
        <v>5</v>
      </c>
      <c r="AI187" s="171"/>
      <c r="AJ187" s="171"/>
      <c r="AK187" s="171"/>
      <c r="AL187" s="171"/>
      <c r="AM187" s="171"/>
      <c r="AN187" s="171"/>
      <c r="AO187" s="171"/>
      <c r="AP187" s="171"/>
      <c r="AQ187" s="171"/>
      <c r="AR187" s="171"/>
      <c r="AS187" s="171"/>
      <c r="AT187" s="171"/>
      <c r="AU187" s="171"/>
      <c r="AV187" s="171"/>
      <c r="AW187" s="171"/>
      <c r="AX187" s="171"/>
      <c r="AY187" s="171"/>
      <c r="AZ187" s="171"/>
      <c r="BA187" s="171"/>
      <c r="BB187" s="171"/>
      <c r="BC187" s="171"/>
      <c r="BD187" s="171"/>
      <c r="BE187" s="171"/>
      <c r="BF187" s="171"/>
      <c r="BG187" s="171"/>
      <c r="BH187" s="171"/>
    </row>
    <row r="188" spans="1:60" outlineLevel="1">
      <c r="A188" s="172">
        <v>96</v>
      </c>
      <c r="B188" s="182" t="s">
        <v>432</v>
      </c>
      <c r="C188" s="211" t="s">
        <v>433</v>
      </c>
      <c r="D188" s="184" t="s">
        <v>174</v>
      </c>
      <c r="E188" s="188">
        <v>21.663039999999999</v>
      </c>
      <c r="F188" s="194"/>
      <c r="G188" s="195">
        <f>ROUND(E188*F188,2)</f>
        <v>0</v>
      </c>
      <c r="H188" s="194"/>
      <c r="I188" s="195">
        <f>ROUND(E188*H188,2)</f>
        <v>0</v>
      </c>
      <c r="J188" s="194"/>
      <c r="K188" s="195">
        <f>ROUND(E188*J188,2)</f>
        <v>0</v>
      </c>
      <c r="L188" s="195">
        <v>15</v>
      </c>
      <c r="M188" s="195">
        <f>G188*(1+L188/100)</f>
        <v>0</v>
      </c>
      <c r="N188" s="195">
        <v>1.3599999999999999E-2</v>
      </c>
      <c r="O188" s="195">
        <f>ROUND(E188*N188,2)</f>
        <v>0.28999999999999998</v>
      </c>
      <c r="P188" s="195">
        <v>0</v>
      </c>
      <c r="Q188" s="195">
        <f>ROUND(E188*P188,2)</f>
        <v>0</v>
      </c>
      <c r="R188" s="195" t="s">
        <v>320</v>
      </c>
      <c r="S188" s="195" t="s">
        <v>164</v>
      </c>
      <c r="T188" s="195">
        <v>0</v>
      </c>
      <c r="U188" s="196">
        <f>ROUND(E188*T188,2)</f>
        <v>0</v>
      </c>
      <c r="V188" s="195"/>
      <c r="W188" s="171"/>
      <c r="X188" s="171"/>
      <c r="Y188" s="171"/>
      <c r="Z188" s="171"/>
      <c r="AA188" s="171"/>
      <c r="AB188" s="171"/>
      <c r="AC188" s="171"/>
      <c r="AD188" s="171"/>
      <c r="AE188" s="171"/>
      <c r="AF188" s="171"/>
      <c r="AG188" s="171" t="s">
        <v>321</v>
      </c>
      <c r="AH188" s="171"/>
      <c r="AI188" s="171"/>
      <c r="AJ188" s="171"/>
      <c r="AK188" s="171"/>
      <c r="AL188" s="171"/>
      <c r="AM188" s="171"/>
      <c r="AN188" s="171"/>
      <c r="AO188" s="171"/>
      <c r="AP188" s="171"/>
      <c r="AQ188" s="171"/>
      <c r="AR188" s="171"/>
      <c r="AS188" s="171"/>
      <c r="AT188" s="171"/>
      <c r="AU188" s="171"/>
      <c r="AV188" s="171"/>
      <c r="AW188" s="171"/>
      <c r="AX188" s="171"/>
      <c r="AY188" s="171"/>
      <c r="AZ188" s="171"/>
      <c r="BA188" s="171"/>
      <c r="BB188" s="171"/>
      <c r="BC188" s="171"/>
      <c r="BD188" s="171"/>
      <c r="BE188" s="171"/>
      <c r="BF188" s="171"/>
      <c r="BG188" s="171"/>
      <c r="BH188" s="171"/>
    </row>
    <row r="189" spans="1:60" outlineLevel="1">
      <c r="A189" s="172"/>
      <c r="B189" s="182"/>
      <c r="C189" s="213" t="s">
        <v>434</v>
      </c>
      <c r="D189" s="186"/>
      <c r="E189" s="190">
        <v>21.663039999999999</v>
      </c>
      <c r="F189" s="195"/>
      <c r="G189" s="195"/>
      <c r="H189" s="195"/>
      <c r="I189" s="195"/>
      <c r="J189" s="195"/>
      <c r="K189" s="195"/>
      <c r="L189" s="195"/>
      <c r="M189" s="195"/>
      <c r="N189" s="195"/>
      <c r="O189" s="195"/>
      <c r="P189" s="195"/>
      <c r="Q189" s="195"/>
      <c r="R189" s="195"/>
      <c r="S189" s="195"/>
      <c r="T189" s="195"/>
      <c r="U189" s="196"/>
      <c r="V189" s="195"/>
      <c r="W189" s="171"/>
      <c r="X189" s="171"/>
      <c r="Y189" s="171"/>
      <c r="Z189" s="171"/>
      <c r="AA189" s="171"/>
      <c r="AB189" s="171"/>
      <c r="AC189" s="171"/>
      <c r="AD189" s="171"/>
      <c r="AE189" s="171"/>
      <c r="AF189" s="171"/>
      <c r="AG189" s="171" t="s">
        <v>167</v>
      </c>
      <c r="AH189" s="171">
        <v>5</v>
      </c>
      <c r="AI189" s="171"/>
      <c r="AJ189" s="171"/>
      <c r="AK189" s="171"/>
      <c r="AL189" s="171"/>
      <c r="AM189" s="171"/>
      <c r="AN189" s="171"/>
      <c r="AO189" s="171"/>
      <c r="AP189" s="171"/>
      <c r="AQ189" s="171"/>
      <c r="AR189" s="171"/>
      <c r="AS189" s="171"/>
      <c r="AT189" s="171"/>
      <c r="AU189" s="171"/>
      <c r="AV189" s="171"/>
      <c r="AW189" s="171"/>
      <c r="AX189" s="171"/>
      <c r="AY189" s="171"/>
      <c r="AZ189" s="171"/>
      <c r="BA189" s="171"/>
      <c r="BB189" s="171"/>
      <c r="BC189" s="171"/>
      <c r="BD189" s="171"/>
      <c r="BE189" s="171"/>
      <c r="BF189" s="171"/>
      <c r="BG189" s="171"/>
      <c r="BH189" s="171"/>
    </row>
    <row r="190" spans="1:60" outlineLevel="1">
      <c r="A190" s="172">
        <v>97</v>
      </c>
      <c r="B190" s="182" t="s">
        <v>435</v>
      </c>
      <c r="C190" s="211" t="s">
        <v>436</v>
      </c>
      <c r="D190" s="184" t="s">
        <v>0</v>
      </c>
      <c r="E190" s="191"/>
      <c r="F190" s="194"/>
      <c r="G190" s="195">
        <f>ROUND(E190*F190,2)</f>
        <v>0</v>
      </c>
      <c r="H190" s="194"/>
      <c r="I190" s="195">
        <f>ROUND(E190*H190,2)</f>
        <v>0</v>
      </c>
      <c r="J190" s="194"/>
      <c r="K190" s="195">
        <f>ROUND(E190*J190,2)</f>
        <v>0</v>
      </c>
      <c r="L190" s="195">
        <v>15</v>
      </c>
      <c r="M190" s="195">
        <f>G190*(1+L190/100)</f>
        <v>0</v>
      </c>
      <c r="N190" s="195">
        <v>0</v>
      </c>
      <c r="O190" s="195">
        <f>ROUND(E190*N190,2)</f>
        <v>0</v>
      </c>
      <c r="P190" s="195">
        <v>0</v>
      </c>
      <c r="Q190" s="195">
        <f>ROUND(E190*P190,2)</f>
        <v>0</v>
      </c>
      <c r="R190" s="195" t="s">
        <v>388</v>
      </c>
      <c r="S190" s="195" t="s">
        <v>164</v>
      </c>
      <c r="T190" s="195">
        <v>0</v>
      </c>
      <c r="U190" s="196">
        <f>ROUND(E190*T190,2)</f>
        <v>0</v>
      </c>
      <c r="V190" s="195"/>
      <c r="W190" s="171"/>
      <c r="X190" s="171"/>
      <c r="Y190" s="171"/>
      <c r="Z190" s="171"/>
      <c r="AA190" s="171"/>
      <c r="AB190" s="171"/>
      <c r="AC190" s="171"/>
      <c r="AD190" s="171"/>
      <c r="AE190" s="171"/>
      <c r="AF190" s="171"/>
      <c r="AG190" s="171" t="s">
        <v>301</v>
      </c>
      <c r="AH190" s="171"/>
      <c r="AI190" s="171"/>
      <c r="AJ190" s="171"/>
      <c r="AK190" s="171"/>
      <c r="AL190" s="171"/>
      <c r="AM190" s="171"/>
      <c r="AN190" s="171"/>
      <c r="AO190" s="171"/>
      <c r="AP190" s="171"/>
      <c r="AQ190" s="171"/>
      <c r="AR190" s="171"/>
      <c r="AS190" s="171"/>
      <c r="AT190" s="171"/>
      <c r="AU190" s="171"/>
      <c r="AV190" s="171"/>
      <c r="AW190" s="171"/>
      <c r="AX190" s="171"/>
      <c r="AY190" s="171"/>
      <c r="AZ190" s="171"/>
      <c r="BA190" s="171"/>
      <c r="BB190" s="171"/>
      <c r="BC190" s="171"/>
      <c r="BD190" s="171"/>
      <c r="BE190" s="171"/>
      <c r="BF190" s="171"/>
      <c r="BG190" s="171"/>
      <c r="BH190" s="171"/>
    </row>
    <row r="191" spans="1:60">
      <c r="A191" s="178" t="s">
        <v>149</v>
      </c>
      <c r="B191" s="183" t="s">
        <v>115</v>
      </c>
      <c r="C191" s="212" t="s">
        <v>116</v>
      </c>
      <c r="D191" s="185"/>
      <c r="E191" s="189"/>
      <c r="F191" s="197"/>
      <c r="G191" s="197">
        <f>SUMIF(AG192:AG192,"&lt;&gt;NOR",G192:G192)</f>
        <v>0</v>
      </c>
      <c r="H191" s="197"/>
      <c r="I191" s="197">
        <f>SUM(I192:I192)</f>
        <v>0</v>
      </c>
      <c r="J191" s="197"/>
      <c r="K191" s="197">
        <f>SUM(K192:K192)</f>
        <v>0</v>
      </c>
      <c r="L191" s="197"/>
      <c r="M191" s="197">
        <f>SUM(M192:M192)</f>
        <v>0</v>
      </c>
      <c r="N191" s="197"/>
      <c r="O191" s="197">
        <f>SUM(O192:O192)</f>
        <v>0</v>
      </c>
      <c r="P191" s="197"/>
      <c r="Q191" s="197">
        <f>SUM(Q192:Q192)</f>
        <v>0</v>
      </c>
      <c r="R191" s="197"/>
      <c r="S191" s="197"/>
      <c r="T191" s="197"/>
      <c r="U191" s="198">
        <f>SUM(U192:U192)</f>
        <v>0</v>
      </c>
      <c r="V191" s="197"/>
      <c r="AG191" t="s">
        <v>150</v>
      </c>
    </row>
    <row r="192" spans="1:60" outlineLevel="1">
      <c r="A192" s="172">
        <v>98</v>
      </c>
      <c r="B192" s="182" t="s">
        <v>437</v>
      </c>
      <c r="C192" s="211" t="s">
        <v>438</v>
      </c>
      <c r="D192" s="184" t="s">
        <v>170</v>
      </c>
      <c r="E192" s="188">
        <v>1</v>
      </c>
      <c r="F192" s="194"/>
      <c r="G192" s="195">
        <f>ROUND(E192*F192,2)</f>
        <v>0</v>
      </c>
      <c r="H192" s="194"/>
      <c r="I192" s="195">
        <f>ROUND(E192*H192,2)</f>
        <v>0</v>
      </c>
      <c r="J192" s="194"/>
      <c r="K192" s="195">
        <f>ROUND(E192*J192,2)</f>
        <v>0</v>
      </c>
      <c r="L192" s="195">
        <v>15</v>
      </c>
      <c r="M192" s="195">
        <f>G192*(1+L192/100)</f>
        <v>0</v>
      </c>
      <c r="N192" s="195">
        <v>0</v>
      </c>
      <c r="O192" s="195">
        <f>ROUND(E192*N192,2)</f>
        <v>0</v>
      </c>
      <c r="P192" s="195">
        <v>0</v>
      </c>
      <c r="Q192" s="195">
        <f>ROUND(E192*P192,2)</f>
        <v>0</v>
      </c>
      <c r="R192" s="195"/>
      <c r="S192" s="195" t="s">
        <v>154</v>
      </c>
      <c r="T192" s="195">
        <v>0</v>
      </c>
      <c r="U192" s="196">
        <f>ROUND(E192*T192,2)</f>
        <v>0</v>
      </c>
      <c r="V192" s="195"/>
      <c r="W192" s="171"/>
      <c r="X192" s="171"/>
      <c r="Y192" s="171"/>
      <c r="Z192" s="171"/>
      <c r="AA192" s="171"/>
      <c r="AB192" s="171"/>
      <c r="AC192" s="171"/>
      <c r="AD192" s="171"/>
      <c r="AE192" s="171"/>
      <c r="AF192" s="171"/>
      <c r="AG192" s="171" t="s">
        <v>317</v>
      </c>
      <c r="AH192" s="171"/>
      <c r="AI192" s="171"/>
      <c r="AJ192" s="171"/>
      <c r="AK192" s="171"/>
      <c r="AL192" s="171"/>
      <c r="AM192" s="171"/>
      <c r="AN192" s="171"/>
      <c r="AO192" s="171"/>
      <c r="AP192" s="171"/>
      <c r="AQ192" s="171"/>
      <c r="AR192" s="171"/>
      <c r="AS192" s="171"/>
      <c r="AT192" s="171"/>
      <c r="AU192" s="171"/>
      <c r="AV192" s="171"/>
      <c r="AW192" s="171"/>
      <c r="AX192" s="171"/>
      <c r="AY192" s="171"/>
      <c r="AZ192" s="171"/>
      <c r="BA192" s="171"/>
      <c r="BB192" s="171"/>
      <c r="BC192" s="171"/>
      <c r="BD192" s="171"/>
      <c r="BE192" s="171"/>
      <c r="BF192" s="171"/>
      <c r="BG192" s="171"/>
      <c r="BH192" s="171"/>
    </row>
    <row r="193" spans="1:60">
      <c r="A193" s="178" t="s">
        <v>149</v>
      </c>
      <c r="B193" s="183" t="s">
        <v>117</v>
      </c>
      <c r="C193" s="212" t="s">
        <v>118</v>
      </c>
      <c r="D193" s="185"/>
      <c r="E193" s="189"/>
      <c r="F193" s="197"/>
      <c r="G193" s="197">
        <f>SUMIF(AG194:AG202,"&lt;&gt;NOR",G194:G202)</f>
        <v>0</v>
      </c>
      <c r="H193" s="197"/>
      <c r="I193" s="197">
        <f>SUM(I194:I202)</f>
        <v>0</v>
      </c>
      <c r="J193" s="197"/>
      <c r="K193" s="197">
        <f>SUM(K194:K202)</f>
        <v>0</v>
      </c>
      <c r="L193" s="197"/>
      <c r="M193" s="197">
        <f>SUM(M194:M202)</f>
        <v>0</v>
      </c>
      <c r="N193" s="197"/>
      <c r="O193" s="197">
        <f>SUM(O194:O202)</f>
        <v>0.11</v>
      </c>
      <c r="P193" s="197"/>
      <c r="Q193" s="197">
        <f>SUM(Q194:Q202)</f>
        <v>0</v>
      </c>
      <c r="R193" s="197"/>
      <c r="S193" s="197"/>
      <c r="T193" s="197"/>
      <c r="U193" s="198">
        <f>SUM(U194:U202)</f>
        <v>4.8099999999999996</v>
      </c>
      <c r="V193" s="197"/>
      <c r="AG193" t="s">
        <v>150</v>
      </c>
    </row>
    <row r="194" spans="1:60" outlineLevel="1">
      <c r="A194" s="172">
        <v>99</v>
      </c>
      <c r="B194" s="182" t="s">
        <v>439</v>
      </c>
      <c r="C194" s="211" t="s">
        <v>440</v>
      </c>
      <c r="D194" s="184" t="s">
        <v>174</v>
      </c>
      <c r="E194" s="188">
        <v>108.9752</v>
      </c>
      <c r="F194" s="194"/>
      <c r="G194" s="195">
        <f>ROUND(E194*F194,2)</f>
        <v>0</v>
      </c>
      <c r="H194" s="194"/>
      <c r="I194" s="195">
        <f>ROUND(E194*H194,2)</f>
        <v>0</v>
      </c>
      <c r="J194" s="194"/>
      <c r="K194" s="195">
        <f>ROUND(E194*J194,2)</f>
        <v>0</v>
      </c>
      <c r="L194" s="195">
        <v>15</v>
      </c>
      <c r="M194" s="195">
        <f>G194*(1+L194/100)</f>
        <v>0</v>
      </c>
      <c r="N194" s="195">
        <v>0</v>
      </c>
      <c r="O194" s="195">
        <f>ROUND(E194*N194,2)</f>
        <v>0</v>
      </c>
      <c r="P194" s="195">
        <v>0</v>
      </c>
      <c r="Q194" s="195">
        <f>ROUND(E194*P194,2)</f>
        <v>0</v>
      </c>
      <c r="R194" s="195" t="s">
        <v>441</v>
      </c>
      <c r="S194" s="195" t="s">
        <v>164</v>
      </c>
      <c r="T194" s="195">
        <v>0</v>
      </c>
      <c r="U194" s="196">
        <f>ROUND(E194*T194,2)</f>
        <v>0</v>
      </c>
      <c r="V194" s="195"/>
      <c r="W194" s="171"/>
      <c r="X194" s="171"/>
      <c r="Y194" s="171"/>
      <c r="Z194" s="171"/>
      <c r="AA194" s="171"/>
      <c r="AB194" s="171"/>
      <c r="AC194" s="171"/>
      <c r="AD194" s="171"/>
      <c r="AE194" s="171"/>
      <c r="AF194" s="171"/>
      <c r="AG194" s="171" t="s">
        <v>317</v>
      </c>
      <c r="AH194" s="171"/>
      <c r="AI194" s="171"/>
      <c r="AJ194" s="171"/>
      <c r="AK194" s="171"/>
      <c r="AL194" s="171"/>
      <c r="AM194" s="171"/>
      <c r="AN194" s="171"/>
      <c r="AO194" s="171"/>
      <c r="AP194" s="171"/>
      <c r="AQ194" s="171"/>
      <c r="AR194" s="171"/>
      <c r="AS194" s="171"/>
      <c r="AT194" s="171"/>
      <c r="AU194" s="171"/>
      <c r="AV194" s="171"/>
      <c r="AW194" s="171"/>
      <c r="AX194" s="171"/>
      <c r="AY194" s="171"/>
      <c r="AZ194" s="171"/>
      <c r="BA194" s="171"/>
      <c r="BB194" s="171"/>
      <c r="BC194" s="171"/>
      <c r="BD194" s="171"/>
      <c r="BE194" s="171"/>
      <c r="BF194" s="171"/>
      <c r="BG194" s="171"/>
      <c r="BH194" s="171"/>
    </row>
    <row r="195" spans="1:60" outlineLevel="1">
      <c r="A195" s="172"/>
      <c r="B195" s="182"/>
      <c r="C195" s="213" t="s">
        <v>264</v>
      </c>
      <c r="D195" s="186"/>
      <c r="E195" s="190">
        <v>59.716000000000001</v>
      </c>
      <c r="F195" s="195"/>
      <c r="G195" s="195"/>
      <c r="H195" s="195"/>
      <c r="I195" s="195"/>
      <c r="J195" s="195"/>
      <c r="K195" s="195"/>
      <c r="L195" s="195"/>
      <c r="M195" s="195"/>
      <c r="N195" s="195"/>
      <c r="O195" s="195"/>
      <c r="P195" s="195"/>
      <c r="Q195" s="195"/>
      <c r="R195" s="195"/>
      <c r="S195" s="195"/>
      <c r="T195" s="195"/>
      <c r="U195" s="196"/>
      <c r="V195" s="195"/>
      <c r="W195" s="171"/>
      <c r="X195" s="171"/>
      <c r="Y195" s="171"/>
      <c r="Z195" s="171"/>
      <c r="AA195" s="171"/>
      <c r="AB195" s="171"/>
      <c r="AC195" s="171"/>
      <c r="AD195" s="171"/>
      <c r="AE195" s="171"/>
      <c r="AF195" s="171"/>
      <c r="AG195" s="171" t="s">
        <v>167</v>
      </c>
      <c r="AH195" s="171">
        <v>0</v>
      </c>
      <c r="AI195" s="171"/>
      <c r="AJ195" s="171"/>
      <c r="AK195" s="171"/>
      <c r="AL195" s="171"/>
      <c r="AM195" s="171"/>
      <c r="AN195" s="171"/>
      <c r="AO195" s="171"/>
      <c r="AP195" s="171"/>
      <c r="AQ195" s="171"/>
      <c r="AR195" s="171"/>
      <c r="AS195" s="171"/>
      <c r="AT195" s="171"/>
      <c r="AU195" s="171"/>
      <c r="AV195" s="171"/>
      <c r="AW195" s="171"/>
      <c r="AX195" s="171"/>
      <c r="AY195" s="171"/>
      <c r="AZ195" s="171"/>
      <c r="BA195" s="171"/>
      <c r="BB195" s="171"/>
      <c r="BC195" s="171"/>
      <c r="BD195" s="171"/>
      <c r="BE195" s="171"/>
      <c r="BF195" s="171"/>
      <c r="BG195" s="171"/>
      <c r="BH195" s="171"/>
    </row>
    <row r="196" spans="1:60" outlineLevel="1">
      <c r="A196" s="172"/>
      <c r="B196" s="182"/>
      <c r="C196" s="213" t="s">
        <v>265</v>
      </c>
      <c r="D196" s="186"/>
      <c r="E196" s="190">
        <v>49.2592</v>
      </c>
      <c r="F196" s="195"/>
      <c r="G196" s="195"/>
      <c r="H196" s="195"/>
      <c r="I196" s="195"/>
      <c r="J196" s="195"/>
      <c r="K196" s="195"/>
      <c r="L196" s="195"/>
      <c r="M196" s="195"/>
      <c r="N196" s="195"/>
      <c r="O196" s="195"/>
      <c r="P196" s="195"/>
      <c r="Q196" s="195"/>
      <c r="R196" s="195"/>
      <c r="S196" s="195"/>
      <c r="T196" s="195"/>
      <c r="U196" s="196"/>
      <c r="V196" s="195"/>
      <c r="W196" s="171"/>
      <c r="X196" s="171"/>
      <c r="Y196" s="171"/>
      <c r="Z196" s="171"/>
      <c r="AA196" s="171"/>
      <c r="AB196" s="171"/>
      <c r="AC196" s="171"/>
      <c r="AD196" s="171"/>
      <c r="AE196" s="171"/>
      <c r="AF196" s="171"/>
      <c r="AG196" s="171" t="s">
        <v>167</v>
      </c>
      <c r="AH196" s="171">
        <v>0</v>
      </c>
      <c r="AI196" s="171"/>
      <c r="AJ196" s="171"/>
      <c r="AK196" s="171"/>
      <c r="AL196" s="171"/>
      <c r="AM196" s="171"/>
      <c r="AN196" s="171"/>
      <c r="AO196" s="171"/>
      <c r="AP196" s="171"/>
      <c r="AQ196" s="171"/>
      <c r="AR196" s="171"/>
      <c r="AS196" s="171"/>
      <c r="AT196" s="171"/>
      <c r="AU196" s="171"/>
      <c r="AV196" s="171"/>
      <c r="AW196" s="171"/>
      <c r="AX196" s="171"/>
      <c r="AY196" s="171"/>
      <c r="AZ196" s="171"/>
      <c r="BA196" s="171"/>
      <c r="BB196" s="171"/>
      <c r="BC196" s="171"/>
      <c r="BD196" s="171"/>
      <c r="BE196" s="171"/>
      <c r="BF196" s="171"/>
      <c r="BG196" s="171"/>
      <c r="BH196" s="171"/>
    </row>
    <row r="197" spans="1:60" outlineLevel="1">
      <c r="A197" s="172">
        <v>100</v>
      </c>
      <c r="B197" s="182" t="s">
        <v>442</v>
      </c>
      <c r="C197" s="211" t="s">
        <v>443</v>
      </c>
      <c r="D197" s="184" t="s">
        <v>174</v>
      </c>
      <c r="E197" s="188">
        <v>15</v>
      </c>
      <c r="F197" s="194"/>
      <c r="G197" s="195">
        <f>ROUND(E197*F197,2)</f>
        <v>0</v>
      </c>
      <c r="H197" s="194"/>
      <c r="I197" s="195">
        <f>ROUND(E197*H197,2)</f>
        <v>0</v>
      </c>
      <c r="J197" s="194"/>
      <c r="K197" s="195">
        <f>ROUND(E197*J197,2)</f>
        <v>0</v>
      </c>
      <c r="L197" s="195">
        <v>15</v>
      </c>
      <c r="M197" s="195">
        <f>G197*(1+L197/100)</f>
        <v>0</v>
      </c>
      <c r="N197" s="195">
        <v>1.75E-3</v>
      </c>
      <c r="O197" s="195">
        <f>ROUND(E197*N197,2)</f>
        <v>0.03</v>
      </c>
      <c r="P197" s="195">
        <v>0</v>
      </c>
      <c r="Q197" s="195">
        <f>ROUND(E197*P197,2)</f>
        <v>0</v>
      </c>
      <c r="R197" s="195" t="s">
        <v>441</v>
      </c>
      <c r="S197" s="195" t="s">
        <v>164</v>
      </c>
      <c r="T197" s="195">
        <v>0.32064999999999999</v>
      </c>
      <c r="U197" s="196">
        <f>ROUND(E197*T197,2)</f>
        <v>4.8099999999999996</v>
      </c>
      <c r="V197" s="195"/>
      <c r="W197" s="171"/>
      <c r="X197" s="171"/>
      <c r="Y197" s="171"/>
      <c r="Z197" s="171"/>
      <c r="AA197" s="171"/>
      <c r="AB197" s="171"/>
      <c r="AC197" s="171"/>
      <c r="AD197" s="171"/>
      <c r="AE197" s="171"/>
      <c r="AF197" s="171"/>
      <c r="AG197" s="171" t="s">
        <v>165</v>
      </c>
      <c r="AH197" s="171"/>
      <c r="AI197" s="171"/>
      <c r="AJ197" s="171"/>
      <c r="AK197" s="171"/>
      <c r="AL197" s="171"/>
      <c r="AM197" s="171"/>
      <c r="AN197" s="171"/>
      <c r="AO197" s="171"/>
      <c r="AP197" s="171"/>
      <c r="AQ197" s="171"/>
      <c r="AR197" s="171"/>
      <c r="AS197" s="171"/>
      <c r="AT197" s="171"/>
      <c r="AU197" s="171"/>
      <c r="AV197" s="171"/>
      <c r="AW197" s="171"/>
      <c r="AX197" s="171"/>
      <c r="AY197" s="171"/>
      <c r="AZ197" s="171"/>
      <c r="BA197" s="171"/>
      <c r="BB197" s="171"/>
      <c r="BC197" s="171"/>
      <c r="BD197" s="171"/>
      <c r="BE197" s="171"/>
      <c r="BF197" s="171"/>
      <c r="BG197" s="171"/>
      <c r="BH197" s="171"/>
    </row>
    <row r="198" spans="1:60" outlineLevel="1">
      <c r="A198" s="172">
        <v>101</v>
      </c>
      <c r="B198" s="182" t="s">
        <v>444</v>
      </c>
      <c r="C198" s="211" t="s">
        <v>445</v>
      </c>
      <c r="D198" s="184" t="s">
        <v>174</v>
      </c>
      <c r="E198" s="188">
        <v>148.29239999999999</v>
      </c>
      <c r="F198" s="194"/>
      <c r="G198" s="195">
        <f>ROUND(E198*F198,2)</f>
        <v>0</v>
      </c>
      <c r="H198" s="194"/>
      <c r="I198" s="195">
        <f>ROUND(E198*H198,2)</f>
        <v>0</v>
      </c>
      <c r="J198" s="194"/>
      <c r="K198" s="195">
        <f>ROUND(E198*J198,2)</f>
        <v>0</v>
      </c>
      <c r="L198" s="195">
        <v>15</v>
      </c>
      <c r="M198" s="195">
        <f>G198*(1+L198/100)</f>
        <v>0</v>
      </c>
      <c r="N198" s="195">
        <v>4.2000000000000002E-4</v>
      </c>
      <c r="O198" s="195">
        <f>ROUND(E198*N198,2)</f>
        <v>0.06</v>
      </c>
      <c r="P198" s="195">
        <v>0</v>
      </c>
      <c r="Q198" s="195">
        <f>ROUND(E198*P198,2)</f>
        <v>0</v>
      </c>
      <c r="R198" s="195" t="s">
        <v>297</v>
      </c>
      <c r="S198" s="195" t="s">
        <v>164</v>
      </c>
      <c r="T198" s="195">
        <v>0</v>
      </c>
      <c r="U198" s="196">
        <f>ROUND(E198*T198,2)</f>
        <v>0</v>
      </c>
      <c r="V198" s="195"/>
      <c r="W198" s="171"/>
      <c r="X198" s="171"/>
      <c r="Y198" s="171"/>
      <c r="Z198" s="171"/>
      <c r="AA198" s="171"/>
      <c r="AB198" s="171"/>
      <c r="AC198" s="171"/>
      <c r="AD198" s="171"/>
      <c r="AE198" s="171"/>
      <c r="AF198" s="171"/>
      <c r="AG198" s="171" t="s">
        <v>446</v>
      </c>
      <c r="AH198" s="171"/>
      <c r="AI198" s="171"/>
      <c r="AJ198" s="171"/>
      <c r="AK198" s="171"/>
      <c r="AL198" s="171"/>
      <c r="AM198" s="171"/>
      <c r="AN198" s="171"/>
      <c r="AO198" s="171"/>
      <c r="AP198" s="171"/>
      <c r="AQ198" s="171"/>
      <c r="AR198" s="171"/>
      <c r="AS198" s="171"/>
      <c r="AT198" s="171"/>
      <c r="AU198" s="171"/>
      <c r="AV198" s="171"/>
      <c r="AW198" s="171"/>
      <c r="AX198" s="171"/>
      <c r="AY198" s="171"/>
      <c r="AZ198" s="171"/>
      <c r="BA198" s="171"/>
      <c r="BB198" s="171"/>
      <c r="BC198" s="171"/>
      <c r="BD198" s="171"/>
      <c r="BE198" s="171"/>
      <c r="BF198" s="171"/>
      <c r="BG198" s="171"/>
      <c r="BH198" s="171"/>
    </row>
    <row r="199" spans="1:60" outlineLevel="1">
      <c r="A199" s="172"/>
      <c r="B199" s="182"/>
      <c r="C199" s="213" t="s">
        <v>205</v>
      </c>
      <c r="D199" s="186"/>
      <c r="E199" s="190">
        <v>148.29239999999999</v>
      </c>
      <c r="F199" s="195"/>
      <c r="G199" s="195"/>
      <c r="H199" s="195"/>
      <c r="I199" s="195"/>
      <c r="J199" s="195"/>
      <c r="K199" s="195"/>
      <c r="L199" s="195"/>
      <c r="M199" s="195"/>
      <c r="N199" s="195"/>
      <c r="O199" s="195"/>
      <c r="P199" s="195"/>
      <c r="Q199" s="195"/>
      <c r="R199" s="195"/>
      <c r="S199" s="195"/>
      <c r="T199" s="195"/>
      <c r="U199" s="196"/>
      <c r="V199" s="195"/>
      <c r="W199" s="171"/>
      <c r="X199" s="171"/>
      <c r="Y199" s="171"/>
      <c r="Z199" s="171"/>
      <c r="AA199" s="171"/>
      <c r="AB199" s="171"/>
      <c r="AC199" s="171"/>
      <c r="AD199" s="171"/>
      <c r="AE199" s="171"/>
      <c r="AF199" s="171"/>
      <c r="AG199" s="171" t="s">
        <v>167</v>
      </c>
      <c r="AH199" s="171">
        <v>5</v>
      </c>
      <c r="AI199" s="171"/>
      <c r="AJ199" s="171"/>
      <c r="AK199" s="171"/>
      <c r="AL199" s="171"/>
      <c r="AM199" s="171"/>
      <c r="AN199" s="171"/>
      <c r="AO199" s="171"/>
      <c r="AP199" s="171"/>
      <c r="AQ199" s="171"/>
      <c r="AR199" s="171"/>
      <c r="AS199" s="171"/>
      <c r="AT199" s="171"/>
      <c r="AU199" s="171"/>
      <c r="AV199" s="171"/>
      <c r="AW199" s="171"/>
      <c r="AX199" s="171"/>
      <c r="AY199" s="171"/>
      <c r="AZ199" s="171"/>
      <c r="BA199" s="171"/>
      <c r="BB199" s="171"/>
      <c r="BC199" s="171"/>
      <c r="BD199" s="171"/>
      <c r="BE199" s="171"/>
      <c r="BF199" s="171"/>
      <c r="BG199" s="171"/>
      <c r="BH199" s="171"/>
    </row>
    <row r="200" spans="1:60" outlineLevel="1">
      <c r="A200" s="172">
        <v>102</v>
      </c>
      <c r="B200" s="182" t="s">
        <v>447</v>
      </c>
      <c r="C200" s="211" t="s">
        <v>448</v>
      </c>
      <c r="D200" s="184" t="s">
        <v>174</v>
      </c>
      <c r="E200" s="188">
        <v>48.32</v>
      </c>
      <c r="F200" s="194"/>
      <c r="G200" s="195">
        <f>ROUND(E200*F200,2)</f>
        <v>0</v>
      </c>
      <c r="H200" s="194"/>
      <c r="I200" s="195">
        <f>ROUND(E200*H200,2)</f>
        <v>0</v>
      </c>
      <c r="J200" s="194"/>
      <c r="K200" s="195">
        <f>ROUND(E200*J200,2)</f>
        <v>0</v>
      </c>
      <c r="L200" s="195">
        <v>15</v>
      </c>
      <c r="M200" s="195">
        <f>G200*(1+L200/100)</f>
        <v>0</v>
      </c>
      <c r="N200" s="195">
        <v>3.5E-4</v>
      </c>
      <c r="O200" s="195">
        <f>ROUND(E200*N200,2)</f>
        <v>0.02</v>
      </c>
      <c r="P200" s="195">
        <v>0</v>
      </c>
      <c r="Q200" s="195">
        <f>ROUND(E200*P200,2)</f>
        <v>0</v>
      </c>
      <c r="R200" s="195" t="s">
        <v>297</v>
      </c>
      <c r="S200" s="195" t="s">
        <v>164</v>
      </c>
      <c r="T200" s="195">
        <v>0</v>
      </c>
      <c r="U200" s="196">
        <f>ROUND(E200*T200,2)</f>
        <v>0</v>
      </c>
      <c r="V200" s="195"/>
      <c r="W200" s="171"/>
      <c r="X200" s="171"/>
      <c r="Y200" s="171"/>
      <c r="Z200" s="171"/>
      <c r="AA200" s="171"/>
      <c r="AB200" s="171"/>
      <c r="AC200" s="171"/>
      <c r="AD200" s="171"/>
      <c r="AE200" s="171"/>
      <c r="AF200" s="171"/>
      <c r="AG200" s="171" t="s">
        <v>446</v>
      </c>
      <c r="AH200" s="171"/>
      <c r="AI200" s="171"/>
      <c r="AJ200" s="171"/>
      <c r="AK200" s="171"/>
      <c r="AL200" s="171"/>
      <c r="AM200" s="171"/>
      <c r="AN200" s="171"/>
      <c r="AO200" s="171"/>
      <c r="AP200" s="171"/>
      <c r="AQ200" s="171"/>
      <c r="AR200" s="171"/>
      <c r="AS200" s="171"/>
      <c r="AT200" s="171"/>
      <c r="AU200" s="171"/>
      <c r="AV200" s="171"/>
      <c r="AW200" s="171"/>
      <c r="AX200" s="171"/>
      <c r="AY200" s="171"/>
      <c r="AZ200" s="171"/>
      <c r="BA200" s="171"/>
      <c r="BB200" s="171"/>
      <c r="BC200" s="171"/>
      <c r="BD200" s="171"/>
      <c r="BE200" s="171"/>
      <c r="BF200" s="171"/>
      <c r="BG200" s="171"/>
      <c r="BH200" s="171"/>
    </row>
    <row r="201" spans="1:60" outlineLevel="1">
      <c r="A201" s="172"/>
      <c r="B201" s="182"/>
      <c r="C201" s="213" t="s">
        <v>309</v>
      </c>
      <c r="D201" s="186"/>
      <c r="E201" s="190">
        <v>44.12</v>
      </c>
      <c r="F201" s="195"/>
      <c r="G201" s="195"/>
      <c r="H201" s="195"/>
      <c r="I201" s="195"/>
      <c r="J201" s="195"/>
      <c r="K201" s="195"/>
      <c r="L201" s="195"/>
      <c r="M201" s="195"/>
      <c r="N201" s="195"/>
      <c r="O201" s="195"/>
      <c r="P201" s="195"/>
      <c r="Q201" s="195"/>
      <c r="R201" s="195"/>
      <c r="S201" s="195"/>
      <c r="T201" s="195"/>
      <c r="U201" s="196"/>
      <c r="V201" s="195"/>
      <c r="W201" s="171"/>
      <c r="X201" s="171"/>
      <c r="Y201" s="171"/>
      <c r="Z201" s="171"/>
      <c r="AA201" s="171"/>
      <c r="AB201" s="171"/>
      <c r="AC201" s="171"/>
      <c r="AD201" s="171"/>
      <c r="AE201" s="171"/>
      <c r="AF201" s="171"/>
      <c r="AG201" s="171" t="s">
        <v>167</v>
      </c>
      <c r="AH201" s="171">
        <v>5</v>
      </c>
      <c r="AI201" s="171"/>
      <c r="AJ201" s="171"/>
      <c r="AK201" s="171"/>
      <c r="AL201" s="171"/>
      <c r="AM201" s="171"/>
      <c r="AN201" s="171"/>
      <c r="AO201" s="171"/>
      <c r="AP201" s="171"/>
      <c r="AQ201" s="171"/>
      <c r="AR201" s="171"/>
      <c r="AS201" s="171"/>
      <c r="AT201" s="171"/>
      <c r="AU201" s="171"/>
      <c r="AV201" s="171"/>
      <c r="AW201" s="171"/>
      <c r="AX201" s="171"/>
      <c r="AY201" s="171"/>
      <c r="AZ201" s="171"/>
      <c r="BA201" s="171"/>
      <c r="BB201" s="171"/>
      <c r="BC201" s="171"/>
      <c r="BD201" s="171"/>
      <c r="BE201" s="171"/>
      <c r="BF201" s="171"/>
      <c r="BG201" s="171"/>
      <c r="BH201" s="171"/>
    </row>
    <row r="202" spans="1:60" outlineLevel="1">
      <c r="A202" s="172"/>
      <c r="B202" s="182"/>
      <c r="C202" s="213" t="s">
        <v>310</v>
      </c>
      <c r="D202" s="186"/>
      <c r="E202" s="190">
        <v>4.2</v>
      </c>
      <c r="F202" s="195"/>
      <c r="G202" s="195"/>
      <c r="H202" s="195"/>
      <c r="I202" s="195"/>
      <c r="J202" s="195"/>
      <c r="K202" s="195"/>
      <c r="L202" s="195"/>
      <c r="M202" s="195"/>
      <c r="N202" s="195"/>
      <c r="O202" s="195"/>
      <c r="P202" s="195"/>
      <c r="Q202" s="195"/>
      <c r="R202" s="195"/>
      <c r="S202" s="195"/>
      <c r="T202" s="195"/>
      <c r="U202" s="196"/>
      <c r="V202" s="195"/>
      <c r="W202" s="171"/>
      <c r="X202" s="171"/>
      <c r="Y202" s="171"/>
      <c r="Z202" s="171"/>
      <c r="AA202" s="171"/>
      <c r="AB202" s="171"/>
      <c r="AC202" s="171"/>
      <c r="AD202" s="171"/>
      <c r="AE202" s="171"/>
      <c r="AF202" s="171"/>
      <c r="AG202" s="171" t="s">
        <v>167</v>
      </c>
      <c r="AH202" s="171">
        <v>5</v>
      </c>
      <c r="AI202" s="171"/>
      <c r="AJ202" s="171"/>
      <c r="AK202" s="171"/>
      <c r="AL202" s="171"/>
      <c r="AM202" s="171"/>
      <c r="AN202" s="171"/>
      <c r="AO202" s="171"/>
      <c r="AP202" s="171"/>
      <c r="AQ202" s="171"/>
      <c r="AR202" s="171"/>
      <c r="AS202" s="171"/>
      <c r="AT202" s="171"/>
      <c r="AU202" s="171"/>
      <c r="AV202" s="171"/>
      <c r="AW202" s="171"/>
      <c r="AX202" s="171"/>
      <c r="AY202" s="171"/>
      <c r="AZ202" s="171"/>
      <c r="BA202" s="171"/>
      <c r="BB202" s="171"/>
      <c r="BC202" s="171"/>
      <c r="BD202" s="171"/>
      <c r="BE202" s="171"/>
      <c r="BF202" s="171"/>
      <c r="BG202" s="171"/>
      <c r="BH202" s="171"/>
    </row>
    <row r="203" spans="1:60">
      <c r="A203" s="178" t="s">
        <v>149</v>
      </c>
      <c r="B203" s="183" t="s">
        <v>121</v>
      </c>
      <c r="C203" s="212" t="s">
        <v>122</v>
      </c>
      <c r="D203" s="185"/>
      <c r="E203" s="189"/>
      <c r="F203" s="197"/>
      <c r="G203" s="197">
        <f>SUMIF(AG204:AG210,"&lt;&gt;NOR",G204:G210)</f>
        <v>0</v>
      </c>
      <c r="H203" s="197"/>
      <c r="I203" s="197">
        <f>SUM(I204:I210)</f>
        <v>0</v>
      </c>
      <c r="J203" s="197"/>
      <c r="K203" s="197">
        <f>SUM(K204:K210)</f>
        <v>0</v>
      </c>
      <c r="L203" s="197"/>
      <c r="M203" s="197">
        <f>SUM(M204:M210)</f>
        <v>0</v>
      </c>
      <c r="N203" s="197"/>
      <c r="O203" s="197">
        <f>SUM(O204:O210)</f>
        <v>0</v>
      </c>
      <c r="P203" s="197"/>
      <c r="Q203" s="197">
        <f>SUM(Q204:Q210)</f>
        <v>0</v>
      </c>
      <c r="R203" s="197"/>
      <c r="S203" s="197"/>
      <c r="T203" s="197"/>
      <c r="U203" s="198">
        <f>SUM(U204:U210)</f>
        <v>2101.7600000000002</v>
      </c>
      <c r="V203" s="197"/>
      <c r="AG203" t="s">
        <v>150</v>
      </c>
    </row>
    <row r="204" spans="1:60" outlineLevel="1">
      <c r="A204" s="172">
        <v>103</v>
      </c>
      <c r="B204" s="182" t="s">
        <v>449</v>
      </c>
      <c r="C204" s="211" t="s">
        <v>450</v>
      </c>
      <c r="D204" s="184" t="s">
        <v>233</v>
      </c>
      <c r="E204" s="188">
        <v>17.412970000000001</v>
      </c>
      <c r="F204" s="194"/>
      <c r="G204" s="195">
        <f t="shared" ref="G204:G210" si="7">ROUND(E204*F204,2)</f>
        <v>0</v>
      </c>
      <c r="H204" s="194"/>
      <c r="I204" s="195">
        <f t="shared" ref="I204:I210" si="8">ROUND(E204*H204,2)</f>
        <v>0</v>
      </c>
      <c r="J204" s="194"/>
      <c r="K204" s="195">
        <f t="shared" ref="K204:K210" si="9">ROUND(E204*J204,2)</f>
        <v>0</v>
      </c>
      <c r="L204" s="195">
        <v>15</v>
      </c>
      <c r="M204" s="195">
        <f t="shared" ref="M204:M210" si="10">G204*(1+L204/100)</f>
        <v>0</v>
      </c>
      <c r="N204" s="195">
        <v>0</v>
      </c>
      <c r="O204" s="195">
        <f t="shared" ref="O204:O210" si="11">ROUND(E204*N204,2)</f>
        <v>0</v>
      </c>
      <c r="P204" s="195">
        <v>0</v>
      </c>
      <c r="Q204" s="195">
        <f t="shared" ref="Q204:Q210" si="12">ROUND(E204*P204,2)</f>
        <v>0</v>
      </c>
      <c r="R204" s="195" t="s">
        <v>451</v>
      </c>
      <c r="S204" s="195" t="s">
        <v>164</v>
      </c>
      <c r="T204" s="195">
        <v>0.16400000000000001</v>
      </c>
      <c r="U204" s="196">
        <f t="shared" ref="U204:U210" si="13">ROUND(E204*T204,2)</f>
        <v>2.86</v>
      </c>
      <c r="V204" s="195"/>
      <c r="W204" s="171"/>
      <c r="X204" s="171"/>
      <c r="Y204" s="171"/>
      <c r="Z204" s="171"/>
      <c r="AA204" s="171"/>
      <c r="AB204" s="171"/>
      <c r="AC204" s="171"/>
      <c r="AD204" s="171"/>
      <c r="AE204" s="171"/>
      <c r="AF204" s="171"/>
      <c r="AG204" s="171" t="s">
        <v>452</v>
      </c>
      <c r="AH204" s="171"/>
      <c r="AI204" s="171"/>
      <c r="AJ204" s="171"/>
      <c r="AK204" s="171"/>
      <c r="AL204" s="171"/>
      <c r="AM204" s="171"/>
      <c r="AN204" s="171"/>
      <c r="AO204" s="171"/>
      <c r="AP204" s="171"/>
      <c r="AQ204" s="171"/>
      <c r="AR204" s="171"/>
      <c r="AS204" s="171"/>
      <c r="AT204" s="171"/>
      <c r="AU204" s="171"/>
      <c r="AV204" s="171"/>
      <c r="AW204" s="171"/>
      <c r="AX204" s="171"/>
      <c r="AY204" s="171"/>
      <c r="AZ204" s="171"/>
      <c r="BA204" s="171"/>
      <c r="BB204" s="171"/>
      <c r="BC204" s="171"/>
      <c r="BD204" s="171"/>
      <c r="BE204" s="171"/>
      <c r="BF204" s="171"/>
      <c r="BG204" s="171"/>
      <c r="BH204" s="171"/>
    </row>
    <row r="205" spans="1:60" outlineLevel="1">
      <c r="A205" s="172">
        <v>104</v>
      </c>
      <c r="B205" s="182" t="s">
        <v>453</v>
      </c>
      <c r="C205" s="211" t="s">
        <v>454</v>
      </c>
      <c r="D205" s="184" t="s">
        <v>233</v>
      </c>
      <c r="E205" s="188">
        <v>17.412970000000001</v>
      </c>
      <c r="F205" s="194"/>
      <c r="G205" s="195">
        <f t="shared" si="7"/>
        <v>0</v>
      </c>
      <c r="H205" s="194"/>
      <c r="I205" s="195">
        <f t="shared" si="8"/>
        <v>0</v>
      </c>
      <c r="J205" s="194"/>
      <c r="K205" s="195">
        <f t="shared" si="9"/>
        <v>0</v>
      </c>
      <c r="L205" s="195">
        <v>15</v>
      </c>
      <c r="M205" s="195">
        <f t="shared" si="10"/>
        <v>0</v>
      </c>
      <c r="N205" s="195">
        <v>0</v>
      </c>
      <c r="O205" s="195">
        <f t="shared" si="11"/>
        <v>0</v>
      </c>
      <c r="P205" s="195">
        <v>0</v>
      </c>
      <c r="Q205" s="195">
        <f t="shared" si="12"/>
        <v>0</v>
      </c>
      <c r="R205" s="195" t="s">
        <v>255</v>
      </c>
      <c r="S205" s="195" t="s">
        <v>164</v>
      </c>
      <c r="T205" s="195">
        <v>2.0089999999999999</v>
      </c>
      <c r="U205" s="196">
        <f t="shared" si="13"/>
        <v>34.979999999999997</v>
      </c>
      <c r="V205" s="195"/>
      <c r="W205" s="171"/>
      <c r="X205" s="171"/>
      <c r="Y205" s="171"/>
      <c r="Z205" s="171"/>
      <c r="AA205" s="171"/>
      <c r="AB205" s="171"/>
      <c r="AC205" s="171"/>
      <c r="AD205" s="171"/>
      <c r="AE205" s="171"/>
      <c r="AF205" s="171"/>
      <c r="AG205" s="171" t="s">
        <v>452</v>
      </c>
      <c r="AH205" s="171"/>
      <c r="AI205" s="171"/>
      <c r="AJ205" s="171"/>
      <c r="AK205" s="171"/>
      <c r="AL205" s="171"/>
      <c r="AM205" s="171"/>
      <c r="AN205" s="171"/>
      <c r="AO205" s="171"/>
      <c r="AP205" s="171"/>
      <c r="AQ205" s="171"/>
      <c r="AR205" s="171"/>
      <c r="AS205" s="171"/>
      <c r="AT205" s="171"/>
      <c r="AU205" s="171"/>
      <c r="AV205" s="171"/>
      <c r="AW205" s="171"/>
      <c r="AX205" s="171"/>
      <c r="AY205" s="171"/>
      <c r="AZ205" s="171"/>
      <c r="BA205" s="171"/>
      <c r="BB205" s="171"/>
      <c r="BC205" s="171"/>
      <c r="BD205" s="171"/>
      <c r="BE205" s="171"/>
      <c r="BF205" s="171"/>
      <c r="BG205" s="171"/>
      <c r="BH205" s="171"/>
    </row>
    <row r="206" spans="1:60" outlineLevel="1">
      <c r="A206" s="172">
        <v>105</v>
      </c>
      <c r="B206" s="182" t="s">
        <v>455</v>
      </c>
      <c r="C206" s="211" t="s">
        <v>456</v>
      </c>
      <c r="D206" s="184" t="s">
        <v>233</v>
      </c>
      <c r="E206" s="188">
        <v>17.412970000000001</v>
      </c>
      <c r="F206" s="194"/>
      <c r="G206" s="195">
        <f t="shared" si="7"/>
        <v>0</v>
      </c>
      <c r="H206" s="194"/>
      <c r="I206" s="195">
        <f t="shared" si="8"/>
        <v>0</v>
      </c>
      <c r="J206" s="194"/>
      <c r="K206" s="195">
        <f t="shared" si="9"/>
        <v>0</v>
      </c>
      <c r="L206" s="195">
        <v>15</v>
      </c>
      <c r="M206" s="195">
        <f t="shared" si="10"/>
        <v>0</v>
      </c>
      <c r="N206" s="195">
        <v>0</v>
      </c>
      <c r="O206" s="195">
        <f t="shared" si="11"/>
        <v>0</v>
      </c>
      <c r="P206" s="195">
        <v>0</v>
      </c>
      <c r="Q206" s="195">
        <f t="shared" si="12"/>
        <v>0</v>
      </c>
      <c r="R206" s="195" t="s">
        <v>255</v>
      </c>
      <c r="S206" s="195" t="s">
        <v>164</v>
      </c>
      <c r="T206" s="195">
        <v>31.36</v>
      </c>
      <c r="U206" s="196">
        <f t="shared" si="13"/>
        <v>546.07000000000005</v>
      </c>
      <c r="V206" s="195"/>
      <c r="W206" s="171"/>
      <c r="X206" s="171"/>
      <c r="Y206" s="171"/>
      <c r="Z206" s="171"/>
      <c r="AA206" s="171"/>
      <c r="AB206" s="171"/>
      <c r="AC206" s="171"/>
      <c r="AD206" s="171"/>
      <c r="AE206" s="171"/>
      <c r="AF206" s="171"/>
      <c r="AG206" s="171" t="s">
        <v>452</v>
      </c>
      <c r="AH206" s="171"/>
      <c r="AI206" s="171"/>
      <c r="AJ206" s="171"/>
      <c r="AK206" s="171"/>
      <c r="AL206" s="171"/>
      <c r="AM206" s="171"/>
      <c r="AN206" s="171"/>
      <c r="AO206" s="171"/>
      <c r="AP206" s="171"/>
      <c r="AQ206" s="171"/>
      <c r="AR206" s="171"/>
      <c r="AS206" s="171"/>
      <c r="AT206" s="171"/>
      <c r="AU206" s="171"/>
      <c r="AV206" s="171"/>
      <c r="AW206" s="171"/>
      <c r="AX206" s="171"/>
      <c r="AY206" s="171"/>
      <c r="AZ206" s="171"/>
      <c r="BA206" s="171"/>
      <c r="BB206" s="171"/>
      <c r="BC206" s="171"/>
      <c r="BD206" s="171"/>
      <c r="BE206" s="171"/>
      <c r="BF206" s="171"/>
      <c r="BG206" s="171"/>
      <c r="BH206" s="171"/>
    </row>
    <row r="207" spans="1:60" outlineLevel="1">
      <c r="A207" s="172">
        <v>106</v>
      </c>
      <c r="B207" s="182" t="s">
        <v>457</v>
      </c>
      <c r="C207" s="211" t="s">
        <v>458</v>
      </c>
      <c r="D207" s="184" t="s">
        <v>233</v>
      </c>
      <c r="E207" s="188">
        <v>243.78153</v>
      </c>
      <c r="F207" s="194"/>
      <c r="G207" s="195">
        <f t="shared" si="7"/>
        <v>0</v>
      </c>
      <c r="H207" s="194"/>
      <c r="I207" s="195">
        <f t="shared" si="8"/>
        <v>0</v>
      </c>
      <c r="J207" s="194"/>
      <c r="K207" s="195">
        <f t="shared" si="9"/>
        <v>0</v>
      </c>
      <c r="L207" s="195">
        <v>15</v>
      </c>
      <c r="M207" s="195">
        <f t="shared" si="10"/>
        <v>0</v>
      </c>
      <c r="N207" s="195">
        <v>0</v>
      </c>
      <c r="O207" s="195">
        <f t="shared" si="11"/>
        <v>0</v>
      </c>
      <c r="P207" s="195">
        <v>0</v>
      </c>
      <c r="Q207" s="195">
        <f t="shared" si="12"/>
        <v>0</v>
      </c>
      <c r="R207" s="195" t="s">
        <v>255</v>
      </c>
      <c r="S207" s="195" t="s">
        <v>164</v>
      </c>
      <c r="T207" s="195">
        <v>0</v>
      </c>
      <c r="U207" s="196">
        <f t="shared" si="13"/>
        <v>0</v>
      </c>
      <c r="V207" s="195"/>
      <c r="W207" s="171"/>
      <c r="X207" s="171"/>
      <c r="Y207" s="171"/>
      <c r="Z207" s="171"/>
      <c r="AA207" s="171"/>
      <c r="AB207" s="171"/>
      <c r="AC207" s="171"/>
      <c r="AD207" s="171"/>
      <c r="AE207" s="171"/>
      <c r="AF207" s="171"/>
      <c r="AG207" s="171" t="s">
        <v>452</v>
      </c>
      <c r="AH207" s="171"/>
      <c r="AI207" s="171"/>
      <c r="AJ207" s="171"/>
      <c r="AK207" s="171"/>
      <c r="AL207" s="171"/>
      <c r="AM207" s="171"/>
      <c r="AN207" s="171"/>
      <c r="AO207" s="171"/>
      <c r="AP207" s="171"/>
      <c r="AQ207" s="171"/>
      <c r="AR207" s="171"/>
      <c r="AS207" s="171"/>
      <c r="AT207" s="171"/>
      <c r="AU207" s="171"/>
      <c r="AV207" s="171"/>
      <c r="AW207" s="171"/>
      <c r="AX207" s="171"/>
      <c r="AY207" s="171"/>
      <c r="AZ207" s="171"/>
      <c r="BA207" s="171"/>
      <c r="BB207" s="171"/>
      <c r="BC207" s="171"/>
      <c r="BD207" s="171"/>
      <c r="BE207" s="171"/>
      <c r="BF207" s="171"/>
      <c r="BG207" s="171"/>
      <c r="BH207" s="171"/>
    </row>
    <row r="208" spans="1:60" outlineLevel="1">
      <c r="A208" s="172">
        <v>107</v>
      </c>
      <c r="B208" s="182" t="s">
        <v>459</v>
      </c>
      <c r="C208" s="211" t="s">
        <v>460</v>
      </c>
      <c r="D208" s="184" t="s">
        <v>233</v>
      </c>
      <c r="E208" s="188">
        <v>17.412970000000001</v>
      </c>
      <c r="F208" s="194"/>
      <c r="G208" s="195">
        <f t="shared" si="7"/>
        <v>0</v>
      </c>
      <c r="H208" s="194"/>
      <c r="I208" s="195">
        <f t="shared" si="8"/>
        <v>0</v>
      </c>
      <c r="J208" s="194"/>
      <c r="K208" s="195">
        <f t="shared" si="9"/>
        <v>0</v>
      </c>
      <c r="L208" s="195">
        <v>15</v>
      </c>
      <c r="M208" s="195">
        <f t="shared" si="10"/>
        <v>0</v>
      </c>
      <c r="N208" s="195">
        <v>0</v>
      </c>
      <c r="O208" s="195">
        <f t="shared" si="11"/>
        <v>0</v>
      </c>
      <c r="P208" s="195">
        <v>0</v>
      </c>
      <c r="Q208" s="195">
        <f t="shared" si="12"/>
        <v>0</v>
      </c>
      <c r="R208" s="195" t="s">
        <v>255</v>
      </c>
      <c r="S208" s="195" t="s">
        <v>164</v>
      </c>
      <c r="T208" s="195">
        <v>60.287999999999997</v>
      </c>
      <c r="U208" s="196">
        <f t="shared" si="13"/>
        <v>1049.79</v>
      </c>
      <c r="V208" s="195"/>
      <c r="W208" s="171"/>
      <c r="X208" s="171"/>
      <c r="Y208" s="171"/>
      <c r="Z208" s="171"/>
      <c r="AA208" s="171"/>
      <c r="AB208" s="171"/>
      <c r="AC208" s="171"/>
      <c r="AD208" s="171"/>
      <c r="AE208" s="171"/>
      <c r="AF208" s="171"/>
      <c r="AG208" s="171" t="s">
        <v>452</v>
      </c>
      <c r="AH208" s="171"/>
      <c r="AI208" s="171"/>
      <c r="AJ208" s="171"/>
      <c r="AK208" s="171"/>
      <c r="AL208" s="171"/>
      <c r="AM208" s="171"/>
      <c r="AN208" s="171"/>
      <c r="AO208" s="171"/>
      <c r="AP208" s="171"/>
      <c r="AQ208" s="171"/>
      <c r="AR208" s="171"/>
      <c r="AS208" s="171"/>
      <c r="AT208" s="171"/>
      <c r="AU208" s="171"/>
      <c r="AV208" s="171"/>
      <c r="AW208" s="171"/>
      <c r="AX208" s="171"/>
      <c r="AY208" s="171"/>
      <c r="AZ208" s="171"/>
      <c r="BA208" s="171"/>
      <c r="BB208" s="171"/>
      <c r="BC208" s="171"/>
      <c r="BD208" s="171"/>
      <c r="BE208" s="171"/>
      <c r="BF208" s="171"/>
      <c r="BG208" s="171"/>
      <c r="BH208" s="171"/>
    </row>
    <row r="209" spans="1:60" outlineLevel="1">
      <c r="A209" s="172">
        <v>108</v>
      </c>
      <c r="B209" s="182" t="s">
        <v>461</v>
      </c>
      <c r="C209" s="211" t="s">
        <v>462</v>
      </c>
      <c r="D209" s="184" t="s">
        <v>233</v>
      </c>
      <c r="E209" s="188">
        <v>69.651859999999999</v>
      </c>
      <c r="F209" s="194"/>
      <c r="G209" s="195">
        <f t="shared" si="7"/>
        <v>0</v>
      </c>
      <c r="H209" s="194"/>
      <c r="I209" s="195">
        <f t="shared" si="8"/>
        <v>0</v>
      </c>
      <c r="J209" s="194"/>
      <c r="K209" s="195">
        <f t="shared" si="9"/>
        <v>0</v>
      </c>
      <c r="L209" s="195">
        <v>15</v>
      </c>
      <c r="M209" s="195">
        <f t="shared" si="10"/>
        <v>0</v>
      </c>
      <c r="N209" s="195">
        <v>0</v>
      </c>
      <c r="O209" s="195">
        <f t="shared" si="11"/>
        <v>0</v>
      </c>
      <c r="P209" s="195">
        <v>0</v>
      </c>
      <c r="Q209" s="195">
        <f t="shared" si="12"/>
        <v>0</v>
      </c>
      <c r="R209" s="195" t="s">
        <v>255</v>
      </c>
      <c r="S209" s="195" t="s">
        <v>164</v>
      </c>
      <c r="T209" s="195">
        <v>6.72</v>
      </c>
      <c r="U209" s="196">
        <f t="shared" si="13"/>
        <v>468.06</v>
      </c>
      <c r="V209" s="195"/>
      <c r="W209" s="171"/>
      <c r="X209" s="171"/>
      <c r="Y209" s="171"/>
      <c r="Z209" s="171"/>
      <c r="AA209" s="171"/>
      <c r="AB209" s="171"/>
      <c r="AC209" s="171"/>
      <c r="AD209" s="171"/>
      <c r="AE209" s="171"/>
      <c r="AF209" s="171"/>
      <c r="AG209" s="171" t="s">
        <v>452</v>
      </c>
      <c r="AH209" s="171"/>
      <c r="AI209" s="171"/>
      <c r="AJ209" s="171"/>
      <c r="AK209" s="171"/>
      <c r="AL209" s="171"/>
      <c r="AM209" s="171"/>
      <c r="AN209" s="171"/>
      <c r="AO209" s="171"/>
      <c r="AP209" s="171"/>
      <c r="AQ209" s="171"/>
      <c r="AR209" s="171"/>
      <c r="AS209" s="171"/>
      <c r="AT209" s="171"/>
      <c r="AU209" s="171"/>
      <c r="AV209" s="171"/>
      <c r="AW209" s="171"/>
      <c r="AX209" s="171"/>
      <c r="AY209" s="171"/>
      <c r="AZ209" s="171"/>
      <c r="BA209" s="171"/>
      <c r="BB209" s="171"/>
      <c r="BC209" s="171"/>
      <c r="BD209" s="171"/>
      <c r="BE209" s="171"/>
      <c r="BF209" s="171"/>
      <c r="BG209" s="171"/>
      <c r="BH209" s="171"/>
    </row>
    <row r="210" spans="1:60" outlineLevel="1">
      <c r="A210" s="199">
        <v>109</v>
      </c>
      <c r="B210" s="200" t="s">
        <v>463</v>
      </c>
      <c r="C210" s="214" t="s">
        <v>464</v>
      </c>
      <c r="D210" s="201" t="s">
        <v>233</v>
      </c>
      <c r="E210" s="202">
        <v>17.412970000000001</v>
      </c>
      <c r="F210" s="203"/>
      <c r="G210" s="204">
        <f t="shared" si="7"/>
        <v>0</v>
      </c>
      <c r="H210" s="203"/>
      <c r="I210" s="204">
        <f t="shared" si="8"/>
        <v>0</v>
      </c>
      <c r="J210" s="203"/>
      <c r="K210" s="204">
        <f t="shared" si="9"/>
        <v>0</v>
      </c>
      <c r="L210" s="204">
        <v>15</v>
      </c>
      <c r="M210" s="204">
        <f t="shared" si="10"/>
        <v>0</v>
      </c>
      <c r="N210" s="204">
        <v>0</v>
      </c>
      <c r="O210" s="204">
        <f t="shared" si="11"/>
        <v>0</v>
      </c>
      <c r="P210" s="204">
        <v>0</v>
      </c>
      <c r="Q210" s="204">
        <f t="shared" si="12"/>
        <v>0</v>
      </c>
      <c r="R210" s="204" t="s">
        <v>255</v>
      </c>
      <c r="S210" s="204" t="s">
        <v>164</v>
      </c>
      <c r="T210" s="204">
        <v>0</v>
      </c>
      <c r="U210" s="205">
        <f t="shared" si="13"/>
        <v>0</v>
      </c>
      <c r="V210" s="204"/>
      <c r="W210" s="171"/>
      <c r="X210" s="171"/>
      <c r="Y210" s="171"/>
      <c r="Z210" s="171"/>
      <c r="AA210" s="171"/>
      <c r="AB210" s="171"/>
      <c r="AC210" s="171"/>
      <c r="AD210" s="171"/>
      <c r="AE210" s="171"/>
      <c r="AF210" s="171"/>
      <c r="AG210" s="171" t="s">
        <v>452</v>
      </c>
      <c r="AH210" s="171"/>
      <c r="AI210" s="171"/>
      <c r="AJ210" s="171"/>
      <c r="AK210" s="171"/>
      <c r="AL210" s="171"/>
      <c r="AM210" s="171"/>
      <c r="AN210" s="171"/>
      <c r="AO210" s="171"/>
      <c r="AP210" s="171"/>
      <c r="AQ210" s="171"/>
      <c r="AR210" s="171"/>
      <c r="AS210" s="171"/>
      <c r="AT210" s="171"/>
      <c r="AU210" s="171"/>
      <c r="AV210" s="171"/>
      <c r="AW210" s="171"/>
      <c r="AX210" s="171"/>
      <c r="AY210" s="171"/>
      <c r="AZ210" s="171"/>
      <c r="BA210" s="171"/>
      <c r="BB210" s="171"/>
      <c r="BC210" s="171"/>
      <c r="BD210" s="171"/>
      <c r="BE210" s="171"/>
      <c r="BF210" s="171"/>
      <c r="BG210" s="171"/>
      <c r="BH210" s="171"/>
    </row>
    <row r="211" spans="1:60">
      <c r="A211" s="6"/>
      <c r="B211" s="7" t="s">
        <v>465</v>
      </c>
      <c r="C211" s="215" t="s">
        <v>465</v>
      </c>
      <c r="D211" s="9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AE211">
        <v>15</v>
      </c>
      <c r="AF211">
        <v>21</v>
      </c>
    </row>
    <row r="212" spans="1:60">
      <c r="A212" s="206"/>
      <c r="B212" s="207" t="s">
        <v>31</v>
      </c>
      <c r="C212" s="216" t="s">
        <v>465</v>
      </c>
      <c r="D212" s="208"/>
      <c r="E212" s="209"/>
      <c r="F212" s="209"/>
      <c r="G212" s="210">
        <f>G7+G11+G28+G48+G62+G64+G67+G73+G98+G100+G103+G117+G123+G133+G151+G161+G169+G182+G191+G193+G203</f>
        <v>0</v>
      </c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AE212">
        <f>SUMIF(L7:L210,AE211,G7:G210)</f>
        <v>0</v>
      </c>
      <c r="AF212">
        <f>SUMIF(L7:L210,AF211,G7:G210)</f>
        <v>0</v>
      </c>
      <c r="AG212" t="s">
        <v>466</v>
      </c>
    </row>
    <row r="213" spans="1:60">
      <c r="A213" s="6"/>
      <c r="B213" s="7" t="s">
        <v>465</v>
      </c>
      <c r="C213" s="215" t="s">
        <v>465</v>
      </c>
      <c r="D213" s="9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</row>
    <row r="214" spans="1:60">
      <c r="A214" s="6"/>
      <c r="B214" s="7" t="s">
        <v>465</v>
      </c>
      <c r="C214" s="215" t="s">
        <v>465</v>
      </c>
      <c r="D214" s="9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</row>
    <row r="215" spans="1:60">
      <c r="A215" s="272" t="s">
        <v>467</v>
      </c>
      <c r="B215" s="272"/>
      <c r="C215" s="273"/>
      <c r="D215" s="9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</row>
    <row r="216" spans="1:60">
      <c r="A216" s="274"/>
      <c r="B216" s="275"/>
      <c r="C216" s="276"/>
      <c r="D216" s="275"/>
      <c r="E216" s="275"/>
      <c r="F216" s="275"/>
      <c r="G216" s="277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AG216" t="s">
        <v>468</v>
      </c>
    </row>
    <row r="217" spans="1:60">
      <c r="A217" s="278"/>
      <c r="B217" s="279"/>
      <c r="C217" s="280"/>
      <c r="D217" s="279"/>
      <c r="E217" s="279"/>
      <c r="F217" s="279"/>
      <c r="G217" s="281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</row>
    <row r="218" spans="1:60">
      <c r="A218" s="278"/>
      <c r="B218" s="279"/>
      <c r="C218" s="280"/>
      <c r="D218" s="279"/>
      <c r="E218" s="279"/>
      <c r="F218" s="279"/>
      <c r="G218" s="281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</row>
    <row r="219" spans="1:60">
      <c r="A219" s="278"/>
      <c r="B219" s="279"/>
      <c r="C219" s="280"/>
      <c r="D219" s="279"/>
      <c r="E219" s="279"/>
      <c r="F219" s="279"/>
      <c r="G219" s="281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</row>
    <row r="220" spans="1:60">
      <c r="A220" s="282"/>
      <c r="B220" s="283"/>
      <c r="C220" s="284"/>
      <c r="D220" s="283"/>
      <c r="E220" s="283"/>
      <c r="F220" s="283"/>
      <c r="G220" s="285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</row>
    <row r="221" spans="1:60">
      <c r="A221" s="6"/>
      <c r="B221" s="7" t="s">
        <v>465</v>
      </c>
      <c r="C221" s="215" t="s">
        <v>465</v>
      </c>
      <c r="D221" s="9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</row>
    <row r="222" spans="1:60">
      <c r="C222" s="217"/>
      <c r="D222" s="166"/>
      <c r="AG222" t="s">
        <v>469</v>
      </c>
    </row>
    <row r="223" spans="1:60">
      <c r="D223" s="166"/>
    </row>
    <row r="224" spans="1:60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  <row r="4991" spans="4:4">
      <c r="D4991" s="166"/>
    </row>
    <row r="4992" spans="4:4">
      <c r="D4992" s="166"/>
    </row>
    <row r="4993" spans="4:4">
      <c r="D4993" s="166"/>
    </row>
    <row r="4994" spans="4:4">
      <c r="D4994" s="166"/>
    </row>
    <row r="4995" spans="4:4">
      <c r="D4995" s="166"/>
    </row>
    <row r="4996" spans="4:4">
      <c r="D4996" s="166"/>
    </row>
    <row r="4997" spans="4:4">
      <c r="D4997" s="166"/>
    </row>
    <row r="4998" spans="4:4">
      <c r="D4998" s="166"/>
    </row>
    <row r="4999" spans="4:4">
      <c r="D4999" s="166"/>
    </row>
    <row r="5000" spans="4:4">
      <c r="D5000" s="166"/>
    </row>
  </sheetData>
  <sheetProtection password="8879" sheet="1" objects="1" scenarios="1"/>
  <mergeCells count="6">
    <mergeCell ref="A216:G220"/>
    <mergeCell ref="A1:G1"/>
    <mergeCell ref="C2:G2"/>
    <mergeCell ref="C3:G3"/>
    <mergeCell ref="C4:G4"/>
    <mergeCell ref="A215:C215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AG1" t="s">
        <v>126</v>
      </c>
    </row>
    <row r="2" spans="1:60" ht="24.95" customHeight="1">
      <c r="A2" s="167" t="s">
        <v>8</v>
      </c>
      <c r="B2" s="78" t="s">
        <v>43</v>
      </c>
      <c r="C2" s="266" t="s">
        <v>44</v>
      </c>
      <c r="D2" s="267"/>
      <c r="E2" s="267"/>
      <c r="F2" s="267"/>
      <c r="G2" s="268"/>
      <c r="AG2" t="s">
        <v>127</v>
      </c>
    </row>
    <row r="3" spans="1:60" ht="24.95" customHeight="1">
      <c r="A3" s="167" t="s">
        <v>9</v>
      </c>
      <c r="B3" s="78" t="s">
        <v>52</v>
      </c>
      <c r="C3" s="266" t="s">
        <v>53</v>
      </c>
      <c r="D3" s="267"/>
      <c r="E3" s="267"/>
      <c r="F3" s="267"/>
      <c r="G3" s="268"/>
      <c r="AC3" s="102" t="s">
        <v>127</v>
      </c>
      <c r="AG3" t="s">
        <v>128</v>
      </c>
    </row>
    <row r="4" spans="1:60" ht="24.95" customHeight="1">
      <c r="A4" s="168" t="s">
        <v>10</v>
      </c>
      <c r="B4" s="169" t="s">
        <v>55</v>
      </c>
      <c r="C4" s="269" t="s">
        <v>56</v>
      </c>
      <c r="D4" s="270"/>
      <c r="E4" s="270"/>
      <c r="F4" s="270"/>
      <c r="G4" s="271"/>
      <c r="AG4" t="s">
        <v>129</v>
      </c>
    </row>
    <row r="5" spans="1:60">
      <c r="D5" s="166"/>
    </row>
    <row r="6" spans="1:60" ht="38.25">
      <c r="A6" s="175" t="s">
        <v>130</v>
      </c>
      <c r="B6" s="173" t="s">
        <v>131</v>
      </c>
      <c r="C6" s="173" t="s">
        <v>132</v>
      </c>
      <c r="D6" s="174" t="s">
        <v>133</v>
      </c>
      <c r="E6" s="175" t="s">
        <v>134</v>
      </c>
      <c r="F6" s="170" t="s">
        <v>135</v>
      </c>
      <c r="G6" s="175" t="s">
        <v>31</v>
      </c>
      <c r="H6" s="176" t="s">
        <v>32</v>
      </c>
      <c r="I6" s="176" t="s">
        <v>136</v>
      </c>
      <c r="J6" s="176" t="s">
        <v>33</v>
      </c>
      <c r="K6" s="176" t="s">
        <v>137</v>
      </c>
      <c r="L6" s="176" t="s">
        <v>138</v>
      </c>
      <c r="M6" s="176" t="s">
        <v>139</v>
      </c>
      <c r="N6" s="176" t="s">
        <v>140</v>
      </c>
      <c r="O6" s="176" t="s">
        <v>141</v>
      </c>
      <c r="P6" s="176" t="s">
        <v>142</v>
      </c>
      <c r="Q6" s="176" t="s">
        <v>143</v>
      </c>
      <c r="R6" s="176" t="s">
        <v>144</v>
      </c>
      <c r="S6" s="176" t="s">
        <v>145</v>
      </c>
      <c r="T6" s="176" t="s">
        <v>146</v>
      </c>
      <c r="U6" s="176" t="s">
        <v>147</v>
      </c>
      <c r="V6" s="176" t="s">
        <v>148</v>
      </c>
    </row>
    <row r="7" spans="1:60">
      <c r="A7" s="177" t="s">
        <v>149</v>
      </c>
      <c r="B7" s="179" t="s">
        <v>63</v>
      </c>
      <c r="C7" s="180" t="s">
        <v>64</v>
      </c>
      <c r="D7" s="181"/>
      <c r="E7" s="187"/>
      <c r="F7" s="192"/>
      <c r="G7" s="192">
        <f>SUMIF(AG8:AG9,"&lt;&gt;NOR",G8:G9)</f>
        <v>0</v>
      </c>
      <c r="H7" s="192"/>
      <c r="I7" s="192">
        <f>SUM(I8:I9)</f>
        <v>0</v>
      </c>
      <c r="J7" s="192"/>
      <c r="K7" s="192">
        <f>SUM(K8:K9)</f>
        <v>0</v>
      </c>
      <c r="L7" s="192"/>
      <c r="M7" s="192">
        <f>SUM(M8:M9)</f>
        <v>0</v>
      </c>
      <c r="N7" s="192"/>
      <c r="O7" s="192">
        <f>SUM(O8:O9)</f>
        <v>0</v>
      </c>
      <c r="P7" s="192"/>
      <c r="Q7" s="192">
        <f>SUM(Q8:Q9)</f>
        <v>0</v>
      </c>
      <c r="R7" s="192"/>
      <c r="S7" s="192"/>
      <c r="T7" s="192"/>
      <c r="U7" s="193">
        <f>SUM(U8:U9)</f>
        <v>0</v>
      </c>
      <c r="V7" s="192"/>
      <c r="AG7" t="s">
        <v>150</v>
      </c>
    </row>
    <row r="8" spans="1:60" ht="22.5" outlineLevel="1">
      <c r="A8" s="172">
        <v>1</v>
      </c>
      <c r="B8" s="182" t="s">
        <v>470</v>
      </c>
      <c r="C8" s="211" t="s">
        <v>471</v>
      </c>
      <c r="D8" s="184" t="s">
        <v>153</v>
      </c>
      <c r="E8" s="188">
        <v>1</v>
      </c>
      <c r="F8" s="194"/>
      <c r="G8" s="195">
        <f>ROUND(E8*F8,2)</f>
        <v>0</v>
      </c>
      <c r="H8" s="194"/>
      <c r="I8" s="195">
        <f>ROUND(E8*H8,2)</f>
        <v>0</v>
      </c>
      <c r="J8" s="194"/>
      <c r="K8" s="195">
        <f>ROUND(E8*J8,2)</f>
        <v>0</v>
      </c>
      <c r="L8" s="195">
        <v>15</v>
      </c>
      <c r="M8" s="195">
        <f>G8*(1+L8/100)</f>
        <v>0</v>
      </c>
      <c r="N8" s="195">
        <v>0</v>
      </c>
      <c r="O8" s="195">
        <f>ROUND(E8*N8,2)</f>
        <v>0</v>
      </c>
      <c r="P8" s="195">
        <v>0</v>
      </c>
      <c r="Q8" s="195">
        <f>ROUND(E8*P8,2)</f>
        <v>0</v>
      </c>
      <c r="R8" s="195"/>
      <c r="S8" s="195" t="s">
        <v>154</v>
      </c>
      <c r="T8" s="195">
        <v>0</v>
      </c>
      <c r="U8" s="196">
        <f>ROUND(E8*T8,2)</f>
        <v>0</v>
      </c>
      <c r="V8" s="195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 t="s">
        <v>210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>
      <c r="A9" s="172">
        <v>2</v>
      </c>
      <c r="B9" s="182" t="s">
        <v>472</v>
      </c>
      <c r="C9" s="211" t="s">
        <v>473</v>
      </c>
      <c r="D9" s="184" t="s">
        <v>474</v>
      </c>
      <c r="E9" s="188">
        <v>1</v>
      </c>
      <c r="F9" s="194"/>
      <c r="G9" s="195">
        <f>ROUND(E9*F9,2)</f>
        <v>0</v>
      </c>
      <c r="H9" s="194"/>
      <c r="I9" s="195">
        <f>ROUND(E9*H9,2)</f>
        <v>0</v>
      </c>
      <c r="J9" s="194"/>
      <c r="K9" s="195">
        <f>ROUND(E9*J9,2)</f>
        <v>0</v>
      </c>
      <c r="L9" s="195">
        <v>15</v>
      </c>
      <c r="M9" s="195">
        <f>G9*(1+L9/100)</f>
        <v>0</v>
      </c>
      <c r="N9" s="195">
        <v>0</v>
      </c>
      <c r="O9" s="195">
        <f>ROUND(E9*N9,2)</f>
        <v>0</v>
      </c>
      <c r="P9" s="195">
        <v>0</v>
      </c>
      <c r="Q9" s="195">
        <f>ROUND(E9*P9,2)</f>
        <v>0</v>
      </c>
      <c r="R9" s="195"/>
      <c r="S9" s="195" t="s">
        <v>154</v>
      </c>
      <c r="T9" s="195">
        <v>0</v>
      </c>
      <c r="U9" s="196">
        <f>ROUND(E9*T9,2)</f>
        <v>0</v>
      </c>
      <c r="V9" s="195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 t="s">
        <v>155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>
      <c r="A10" s="178" t="s">
        <v>149</v>
      </c>
      <c r="B10" s="183" t="s">
        <v>65</v>
      </c>
      <c r="C10" s="212" t="s">
        <v>66</v>
      </c>
      <c r="D10" s="185"/>
      <c r="E10" s="189"/>
      <c r="F10" s="197"/>
      <c r="G10" s="197">
        <f>SUMIF(AG11:AG14,"&lt;&gt;NOR",G11:G14)</f>
        <v>0</v>
      </c>
      <c r="H10" s="197"/>
      <c r="I10" s="197">
        <f>SUM(I11:I14)</f>
        <v>0</v>
      </c>
      <c r="J10" s="197"/>
      <c r="K10" s="197">
        <f>SUM(K11:K14)</f>
        <v>0</v>
      </c>
      <c r="L10" s="197"/>
      <c r="M10" s="197">
        <f>SUM(M11:M14)</f>
        <v>0</v>
      </c>
      <c r="N10" s="197"/>
      <c r="O10" s="197">
        <f>SUM(O11:O14)</f>
        <v>0</v>
      </c>
      <c r="P10" s="197"/>
      <c r="Q10" s="197">
        <f>SUM(Q11:Q14)</f>
        <v>0</v>
      </c>
      <c r="R10" s="197"/>
      <c r="S10" s="197"/>
      <c r="T10" s="197"/>
      <c r="U10" s="198">
        <f>SUM(U11:U14)</f>
        <v>0</v>
      </c>
      <c r="V10" s="197"/>
      <c r="AG10" t="s">
        <v>150</v>
      </c>
    </row>
    <row r="11" spans="1:60" outlineLevel="1">
      <c r="A11" s="172">
        <v>3</v>
      </c>
      <c r="B11" s="182" t="s">
        <v>475</v>
      </c>
      <c r="C11" s="211" t="s">
        <v>476</v>
      </c>
      <c r="D11" s="184" t="s">
        <v>474</v>
      </c>
      <c r="E11" s="188">
        <v>5</v>
      </c>
      <c r="F11" s="194"/>
      <c r="G11" s="195">
        <f>ROUND(E11*F11,2)</f>
        <v>0</v>
      </c>
      <c r="H11" s="194"/>
      <c r="I11" s="195">
        <f>ROUND(E11*H11,2)</f>
        <v>0</v>
      </c>
      <c r="J11" s="194"/>
      <c r="K11" s="195">
        <f>ROUND(E11*J11,2)</f>
        <v>0</v>
      </c>
      <c r="L11" s="195">
        <v>15</v>
      </c>
      <c r="M11" s="195">
        <f>G11*(1+L11/100)</f>
        <v>0</v>
      </c>
      <c r="N11" s="195">
        <v>0</v>
      </c>
      <c r="O11" s="195">
        <f>ROUND(E11*N11,2)</f>
        <v>0</v>
      </c>
      <c r="P11" s="195">
        <v>0</v>
      </c>
      <c r="Q11" s="195">
        <f>ROUND(E11*P11,2)</f>
        <v>0</v>
      </c>
      <c r="R11" s="195"/>
      <c r="S11" s="195" t="s">
        <v>154</v>
      </c>
      <c r="T11" s="195">
        <v>0</v>
      </c>
      <c r="U11" s="196">
        <f>ROUND(E11*T11,2)</f>
        <v>0</v>
      </c>
      <c r="V11" s="195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 t="s">
        <v>155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outlineLevel="1">
      <c r="A12" s="172">
        <v>4</v>
      </c>
      <c r="B12" s="182" t="s">
        <v>477</v>
      </c>
      <c r="C12" s="211" t="s">
        <v>478</v>
      </c>
      <c r="D12" s="184" t="s">
        <v>474</v>
      </c>
      <c r="E12" s="188">
        <v>1</v>
      </c>
      <c r="F12" s="194"/>
      <c r="G12" s="195">
        <f>ROUND(E12*F12,2)</f>
        <v>0</v>
      </c>
      <c r="H12" s="194"/>
      <c r="I12" s="195">
        <f>ROUND(E12*H12,2)</f>
        <v>0</v>
      </c>
      <c r="J12" s="194"/>
      <c r="K12" s="195">
        <f>ROUND(E12*J12,2)</f>
        <v>0</v>
      </c>
      <c r="L12" s="195">
        <v>15</v>
      </c>
      <c r="M12" s="195">
        <f>G12*(1+L12/100)</f>
        <v>0</v>
      </c>
      <c r="N12" s="195">
        <v>0</v>
      </c>
      <c r="O12" s="195">
        <f>ROUND(E12*N12,2)</f>
        <v>0</v>
      </c>
      <c r="P12" s="195">
        <v>0</v>
      </c>
      <c r="Q12" s="195">
        <f>ROUND(E12*P12,2)</f>
        <v>0</v>
      </c>
      <c r="R12" s="195"/>
      <c r="S12" s="195" t="s">
        <v>154</v>
      </c>
      <c r="T12" s="195">
        <v>0</v>
      </c>
      <c r="U12" s="196">
        <f>ROUND(E12*T12,2)</f>
        <v>0</v>
      </c>
      <c r="V12" s="195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 t="s">
        <v>155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>
      <c r="A13" s="172">
        <v>5</v>
      </c>
      <c r="B13" s="182" t="s">
        <v>479</v>
      </c>
      <c r="C13" s="211" t="s">
        <v>480</v>
      </c>
      <c r="D13" s="184" t="s">
        <v>474</v>
      </c>
      <c r="E13" s="188">
        <v>1</v>
      </c>
      <c r="F13" s="194"/>
      <c r="G13" s="195">
        <f>ROUND(E13*F13,2)</f>
        <v>0</v>
      </c>
      <c r="H13" s="194"/>
      <c r="I13" s="195">
        <f>ROUND(E13*H13,2)</f>
        <v>0</v>
      </c>
      <c r="J13" s="194"/>
      <c r="K13" s="195">
        <f>ROUND(E13*J13,2)</f>
        <v>0</v>
      </c>
      <c r="L13" s="195">
        <v>15</v>
      </c>
      <c r="M13" s="195">
        <f>G13*(1+L13/100)</f>
        <v>0</v>
      </c>
      <c r="N13" s="195">
        <v>0</v>
      </c>
      <c r="O13" s="195">
        <f>ROUND(E13*N13,2)</f>
        <v>0</v>
      </c>
      <c r="P13" s="195">
        <v>0</v>
      </c>
      <c r="Q13" s="195">
        <f>ROUND(E13*P13,2)</f>
        <v>0</v>
      </c>
      <c r="R13" s="195"/>
      <c r="S13" s="195" t="s">
        <v>154</v>
      </c>
      <c r="T13" s="195">
        <v>0</v>
      </c>
      <c r="U13" s="196">
        <f>ROUND(E13*T13,2)</f>
        <v>0</v>
      </c>
      <c r="V13" s="195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 t="s">
        <v>155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>
      <c r="A14" s="172">
        <v>6</v>
      </c>
      <c r="B14" s="182" t="s">
        <v>481</v>
      </c>
      <c r="C14" s="211" t="s">
        <v>482</v>
      </c>
      <c r="D14" s="184" t="s">
        <v>474</v>
      </c>
      <c r="E14" s="188">
        <v>1</v>
      </c>
      <c r="F14" s="194"/>
      <c r="G14" s="195">
        <f>ROUND(E14*F14,2)</f>
        <v>0</v>
      </c>
      <c r="H14" s="194"/>
      <c r="I14" s="195">
        <f>ROUND(E14*H14,2)</f>
        <v>0</v>
      </c>
      <c r="J14" s="194"/>
      <c r="K14" s="195">
        <f>ROUND(E14*J14,2)</f>
        <v>0</v>
      </c>
      <c r="L14" s="195">
        <v>15</v>
      </c>
      <c r="M14" s="195">
        <f>G14*(1+L14/100)</f>
        <v>0</v>
      </c>
      <c r="N14" s="195">
        <v>0</v>
      </c>
      <c r="O14" s="195">
        <f>ROUND(E14*N14,2)</f>
        <v>0</v>
      </c>
      <c r="P14" s="195">
        <v>0</v>
      </c>
      <c r="Q14" s="195">
        <f>ROUND(E14*P14,2)</f>
        <v>0</v>
      </c>
      <c r="R14" s="195"/>
      <c r="S14" s="195" t="s">
        <v>154</v>
      </c>
      <c r="T14" s="195">
        <v>0</v>
      </c>
      <c r="U14" s="196">
        <f>ROUND(E14*T14,2)</f>
        <v>0</v>
      </c>
      <c r="V14" s="195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 t="s">
        <v>155</v>
      </c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>
      <c r="A15" s="178" t="s">
        <v>149</v>
      </c>
      <c r="B15" s="183" t="s">
        <v>67</v>
      </c>
      <c r="C15" s="212" t="s">
        <v>68</v>
      </c>
      <c r="D15" s="185"/>
      <c r="E15" s="189"/>
      <c r="F15" s="197"/>
      <c r="G15" s="197">
        <f>SUMIF(AG16:AG22,"&lt;&gt;NOR",G16:G22)</f>
        <v>0</v>
      </c>
      <c r="H15" s="197"/>
      <c r="I15" s="197">
        <f>SUM(I16:I22)</f>
        <v>0</v>
      </c>
      <c r="J15" s="197"/>
      <c r="K15" s="197">
        <f>SUM(K16:K22)</f>
        <v>0</v>
      </c>
      <c r="L15" s="197"/>
      <c r="M15" s="197">
        <f>SUM(M16:M22)</f>
        <v>0</v>
      </c>
      <c r="N15" s="197"/>
      <c r="O15" s="197">
        <f>SUM(O16:O22)</f>
        <v>0</v>
      </c>
      <c r="P15" s="197"/>
      <c r="Q15" s="197">
        <f>SUM(Q16:Q22)</f>
        <v>0</v>
      </c>
      <c r="R15" s="197"/>
      <c r="S15" s="197"/>
      <c r="T15" s="197"/>
      <c r="U15" s="198">
        <f>SUM(U16:U22)</f>
        <v>0</v>
      </c>
      <c r="V15" s="197"/>
      <c r="AG15" t="s">
        <v>150</v>
      </c>
    </row>
    <row r="16" spans="1:60" outlineLevel="1">
      <c r="A16" s="172">
        <v>7</v>
      </c>
      <c r="B16" s="182" t="s">
        <v>483</v>
      </c>
      <c r="C16" s="211" t="s">
        <v>484</v>
      </c>
      <c r="D16" s="184" t="s">
        <v>179</v>
      </c>
      <c r="E16" s="188">
        <v>12</v>
      </c>
      <c r="F16" s="194"/>
      <c r="G16" s="195">
        <f t="shared" ref="G16:G22" si="0">ROUND(E16*F16,2)</f>
        <v>0</v>
      </c>
      <c r="H16" s="194"/>
      <c r="I16" s="195">
        <f t="shared" ref="I16:I22" si="1">ROUND(E16*H16,2)</f>
        <v>0</v>
      </c>
      <c r="J16" s="194"/>
      <c r="K16" s="195">
        <f t="shared" ref="K16:K22" si="2">ROUND(E16*J16,2)</f>
        <v>0</v>
      </c>
      <c r="L16" s="195">
        <v>15</v>
      </c>
      <c r="M16" s="195">
        <f t="shared" ref="M16:M22" si="3">G16*(1+L16/100)</f>
        <v>0</v>
      </c>
      <c r="N16" s="195">
        <v>0</v>
      </c>
      <c r="O16" s="195">
        <f t="shared" ref="O16:O22" si="4">ROUND(E16*N16,2)</f>
        <v>0</v>
      </c>
      <c r="P16" s="195">
        <v>0</v>
      </c>
      <c r="Q16" s="195">
        <f t="shared" ref="Q16:Q22" si="5">ROUND(E16*P16,2)</f>
        <v>0</v>
      </c>
      <c r="R16" s="195"/>
      <c r="S16" s="195" t="s">
        <v>154</v>
      </c>
      <c r="T16" s="195">
        <v>0</v>
      </c>
      <c r="U16" s="196">
        <f t="shared" ref="U16:U22" si="6">ROUND(E16*T16,2)</f>
        <v>0</v>
      </c>
      <c r="V16" s="195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 t="s">
        <v>210</v>
      </c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outlineLevel="1">
      <c r="A17" s="172">
        <v>8</v>
      </c>
      <c r="B17" s="182" t="s">
        <v>485</v>
      </c>
      <c r="C17" s="211" t="s">
        <v>486</v>
      </c>
      <c r="D17" s="184" t="s">
        <v>179</v>
      </c>
      <c r="E17" s="188">
        <v>26</v>
      </c>
      <c r="F17" s="194"/>
      <c r="G17" s="195">
        <f t="shared" si="0"/>
        <v>0</v>
      </c>
      <c r="H17" s="194"/>
      <c r="I17" s="195">
        <f t="shared" si="1"/>
        <v>0</v>
      </c>
      <c r="J17" s="194"/>
      <c r="K17" s="195">
        <f t="shared" si="2"/>
        <v>0</v>
      </c>
      <c r="L17" s="195">
        <v>15</v>
      </c>
      <c r="M17" s="195">
        <f t="shared" si="3"/>
        <v>0</v>
      </c>
      <c r="N17" s="195">
        <v>0</v>
      </c>
      <c r="O17" s="195">
        <f t="shared" si="4"/>
        <v>0</v>
      </c>
      <c r="P17" s="195">
        <v>0</v>
      </c>
      <c r="Q17" s="195">
        <f t="shared" si="5"/>
        <v>0</v>
      </c>
      <c r="R17" s="195"/>
      <c r="S17" s="195" t="s">
        <v>154</v>
      </c>
      <c r="T17" s="195">
        <v>0</v>
      </c>
      <c r="U17" s="196">
        <f t="shared" si="6"/>
        <v>0</v>
      </c>
      <c r="V17" s="195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 t="s">
        <v>155</v>
      </c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>
      <c r="A18" s="172">
        <v>9</v>
      </c>
      <c r="B18" s="182" t="s">
        <v>487</v>
      </c>
      <c r="C18" s="211" t="s">
        <v>488</v>
      </c>
      <c r="D18" s="184" t="s">
        <v>179</v>
      </c>
      <c r="E18" s="188">
        <v>126</v>
      </c>
      <c r="F18" s="194"/>
      <c r="G18" s="195">
        <f t="shared" si="0"/>
        <v>0</v>
      </c>
      <c r="H18" s="194"/>
      <c r="I18" s="195">
        <f t="shared" si="1"/>
        <v>0</v>
      </c>
      <c r="J18" s="194"/>
      <c r="K18" s="195">
        <f t="shared" si="2"/>
        <v>0</v>
      </c>
      <c r="L18" s="195">
        <v>15</v>
      </c>
      <c r="M18" s="195">
        <f t="shared" si="3"/>
        <v>0</v>
      </c>
      <c r="N18" s="195">
        <v>0</v>
      </c>
      <c r="O18" s="195">
        <f t="shared" si="4"/>
        <v>0</v>
      </c>
      <c r="P18" s="195">
        <v>0</v>
      </c>
      <c r="Q18" s="195">
        <f t="shared" si="5"/>
        <v>0</v>
      </c>
      <c r="R18" s="195"/>
      <c r="S18" s="195" t="s">
        <v>154</v>
      </c>
      <c r="T18" s="195">
        <v>0</v>
      </c>
      <c r="U18" s="196">
        <f t="shared" si="6"/>
        <v>0</v>
      </c>
      <c r="V18" s="195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 t="s">
        <v>155</v>
      </c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>
      <c r="A19" s="172">
        <v>10</v>
      </c>
      <c r="B19" s="182" t="s">
        <v>489</v>
      </c>
      <c r="C19" s="211" t="s">
        <v>490</v>
      </c>
      <c r="D19" s="184" t="s">
        <v>179</v>
      </c>
      <c r="E19" s="188">
        <v>15</v>
      </c>
      <c r="F19" s="194"/>
      <c r="G19" s="195">
        <f t="shared" si="0"/>
        <v>0</v>
      </c>
      <c r="H19" s="194"/>
      <c r="I19" s="195">
        <f t="shared" si="1"/>
        <v>0</v>
      </c>
      <c r="J19" s="194"/>
      <c r="K19" s="195">
        <f t="shared" si="2"/>
        <v>0</v>
      </c>
      <c r="L19" s="195">
        <v>15</v>
      </c>
      <c r="M19" s="195">
        <f t="shared" si="3"/>
        <v>0</v>
      </c>
      <c r="N19" s="195">
        <v>0</v>
      </c>
      <c r="O19" s="195">
        <f t="shared" si="4"/>
        <v>0</v>
      </c>
      <c r="P19" s="195">
        <v>0</v>
      </c>
      <c r="Q19" s="195">
        <f t="shared" si="5"/>
        <v>0</v>
      </c>
      <c r="R19" s="195"/>
      <c r="S19" s="195" t="s">
        <v>154</v>
      </c>
      <c r="T19" s="195">
        <v>0</v>
      </c>
      <c r="U19" s="196">
        <f t="shared" si="6"/>
        <v>0</v>
      </c>
      <c r="V19" s="195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 t="s">
        <v>155</v>
      </c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>
      <c r="A20" s="172">
        <v>11</v>
      </c>
      <c r="B20" s="182" t="s">
        <v>491</v>
      </c>
      <c r="C20" s="211" t="s">
        <v>492</v>
      </c>
      <c r="D20" s="184" t="s">
        <v>179</v>
      </c>
      <c r="E20" s="188">
        <v>95</v>
      </c>
      <c r="F20" s="194"/>
      <c r="G20" s="195">
        <f t="shared" si="0"/>
        <v>0</v>
      </c>
      <c r="H20" s="194"/>
      <c r="I20" s="195">
        <f t="shared" si="1"/>
        <v>0</v>
      </c>
      <c r="J20" s="194"/>
      <c r="K20" s="195">
        <f t="shared" si="2"/>
        <v>0</v>
      </c>
      <c r="L20" s="195">
        <v>15</v>
      </c>
      <c r="M20" s="195">
        <f t="shared" si="3"/>
        <v>0</v>
      </c>
      <c r="N20" s="195">
        <v>0</v>
      </c>
      <c r="O20" s="195">
        <f t="shared" si="4"/>
        <v>0</v>
      </c>
      <c r="P20" s="195">
        <v>0</v>
      </c>
      <c r="Q20" s="195">
        <f t="shared" si="5"/>
        <v>0</v>
      </c>
      <c r="R20" s="195"/>
      <c r="S20" s="195" t="s">
        <v>154</v>
      </c>
      <c r="T20" s="195">
        <v>0</v>
      </c>
      <c r="U20" s="196">
        <f t="shared" si="6"/>
        <v>0</v>
      </c>
      <c r="V20" s="195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 t="s">
        <v>155</v>
      </c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>
      <c r="A21" s="172">
        <v>12</v>
      </c>
      <c r="B21" s="182" t="s">
        <v>493</v>
      </c>
      <c r="C21" s="211" t="s">
        <v>494</v>
      </c>
      <c r="D21" s="184" t="s">
        <v>179</v>
      </c>
      <c r="E21" s="188">
        <v>13</v>
      </c>
      <c r="F21" s="194"/>
      <c r="G21" s="195">
        <f t="shared" si="0"/>
        <v>0</v>
      </c>
      <c r="H21" s="194"/>
      <c r="I21" s="195">
        <f t="shared" si="1"/>
        <v>0</v>
      </c>
      <c r="J21" s="194"/>
      <c r="K21" s="195">
        <f t="shared" si="2"/>
        <v>0</v>
      </c>
      <c r="L21" s="195">
        <v>15</v>
      </c>
      <c r="M21" s="195">
        <f t="shared" si="3"/>
        <v>0</v>
      </c>
      <c r="N21" s="195">
        <v>0</v>
      </c>
      <c r="O21" s="195">
        <f t="shared" si="4"/>
        <v>0</v>
      </c>
      <c r="P21" s="195">
        <v>0</v>
      </c>
      <c r="Q21" s="195">
        <f t="shared" si="5"/>
        <v>0</v>
      </c>
      <c r="R21" s="195"/>
      <c r="S21" s="195" t="s">
        <v>154</v>
      </c>
      <c r="T21" s="195">
        <v>0</v>
      </c>
      <c r="U21" s="196">
        <f t="shared" si="6"/>
        <v>0</v>
      </c>
      <c r="V21" s="195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 t="s">
        <v>155</v>
      </c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outlineLevel="1">
      <c r="A22" s="172">
        <v>13</v>
      </c>
      <c r="B22" s="182" t="s">
        <v>495</v>
      </c>
      <c r="C22" s="211" t="s">
        <v>496</v>
      </c>
      <c r="D22" s="184" t="s">
        <v>179</v>
      </c>
      <c r="E22" s="188">
        <v>10</v>
      </c>
      <c r="F22" s="194"/>
      <c r="G22" s="195">
        <f t="shared" si="0"/>
        <v>0</v>
      </c>
      <c r="H22" s="194"/>
      <c r="I22" s="195">
        <f t="shared" si="1"/>
        <v>0</v>
      </c>
      <c r="J22" s="194"/>
      <c r="K22" s="195">
        <f t="shared" si="2"/>
        <v>0</v>
      </c>
      <c r="L22" s="195">
        <v>15</v>
      </c>
      <c r="M22" s="195">
        <f t="shared" si="3"/>
        <v>0</v>
      </c>
      <c r="N22" s="195">
        <v>0</v>
      </c>
      <c r="O22" s="195">
        <f t="shared" si="4"/>
        <v>0</v>
      </c>
      <c r="P22" s="195">
        <v>0</v>
      </c>
      <c r="Q22" s="195">
        <f t="shared" si="5"/>
        <v>0</v>
      </c>
      <c r="R22" s="195"/>
      <c r="S22" s="195" t="s">
        <v>154</v>
      </c>
      <c r="T22" s="195">
        <v>0</v>
      </c>
      <c r="U22" s="196">
        <f t="shared" si="6"/>
        <v>0</v>
      </c>
      <c r="V22" s="195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 t="s">
        <v>155</v>
      </c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>
      <c r="A23" s="178" t="s">
        <v>149</v>
      </c>
      <c r="B23" s="183" t="s">
        <v>69</v>
      </c>
      <c r="C23" s="212" t="s">
        <v>70</v>
      </c>
      <c r="D23" s="185"/>
      <c r="E23" s="189"/>
      <c r="F23" s="197"/>
      <c r="G23" s="197">
        <f>SUMIF(AG24:AG27,"&lt;&gt;NOR",G24:G27)</f>
        <v>0</v>
      </c>
      <c r="H23" s="197"/>
      <c r="I23" s="197">
        <f>SUM(I24:I27)</f>
        <v>0</v>
      </c>
      <c r="J23" s="197"/>
      <c r="K23" s="197">
        <f>SUM(K24:K27)</f>
        <v>0</v>
      </c>
      <c r="L23" s="197"/>
      <c r="M23" s="197">
        <f>SUM(M24:M27)</f>
        <v>0</v>
      </c>
      <c r="N23" s="197"/>
      <c r="O23" s="197">
        <f>SUM(O24:O27)</f>
        <v>0</v>
      </c>
      <c r="P23" s="197"/>
      <c r="Q23" s="197">
        <f>SUM(Q24:Q27)</f>
        <v>0</v>
      </c>
      <c r="R23" s="197"/>
      <c r="S23" s="197"/>
      <c r="T23" s="197"/>
      <c r="U23" s="198">
        <f>SUM(U24:U27)</f>
        <v>0</v>
      </c>
      <c r="V23" s="197"/>
      <c r="AG23" t="s">
        <v>150</v>
      </c>
    </row>
    <row r="24" spans="1:60" outlineLevel="1">
      <c r="A24" s="172">
        <v>14</v>
      </c>
      <c r="B24" s="182" t="s">
        <v>497</v>
      </c>
      <c r="C24" s="211" t="s">
        <v>498</v>
      </c>
      <c r="D24" s="184" t="s">
        <v>474</v>
      </c>
      <c r="E24" s="188">
        <v>37</v>
      </c>
      <c r="F24" s="194"/>
      <c r="G24" s="195">
        <f>ROUND(E24*F24,2)</f>
        <v>0</v>
      </c>
      <c r="H24" s="194"/>
      <c r="I24" s="195">
        <f>ROUND(E24*H24,2)</f>
        <v>0</v>
      </c>
      <c r="J24" s="194"/>
      <c r="K24" s="195">
        <f>ROUND(E24*J24,2)</f>
        <v>0</v>
      </c>
      <c r="L24" s="195">
        <v>15</v>
      </c>
      <c r="M24" s="195">
        <f>G24*(1+L24/100)</f>
        <v>0</v>
      </c>
      <c r="N24" s="195">
        <v>0</v>
      </c>
      <c r="O24" s="195">
        <f>ROUND(E24*N24,2)</f>
        <v>0</v>
      </c>
      <c r="P24" s="195">
        <v>0</v>
      </c>
      <c r="Q24" s="195">
        <f>ROUND(E24*P24,2)</f>
        <v>0</v>
      </c>
      <c r="R24" s="195"/>
      <c r="S24" s="195" t="s">
        <v>154</v>
      </c>
      <c r="T24" s="195">
        <v>0</v>
      </c>
      <c r="U24" s="196">
        <f>ROUND(E24*T24,2)</f>
        <v>0</v>
      </c>
      <c r="V24" s="195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 t="s">
        <v>155</v>
      </c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ht="22.5" outlineLevel="1">
      <c r="A25" s="172">
        <v>15</v>
      </c>
      <c r="B25" s="182" t="s">
        <v>499</v>
      </c>
      <c r="C25" s="211" t="s">
        <v>500</v>
      </c>
      <c r="D25" s="184" t="s">
        <v>474</v>
      </c>
      <c r="E25" s="188">
        <v>1</v>
      </c>
      <c r="F25" s="194"/>
      <c r="G25" s="195">
        <f>ROUND(E25*F25,2)</f>
        <v>0</v>
      </c>
      <c r="H25" s="194"/>
      <c r="I25" s="195">
        <f>ROUND(E25*H25,2)</f>
        <v>0</v>
      </c>
      <c r="J25" s="194"/>
      <c r="K25" s="195">
        <f>ROUND(E25*J25,2)</f>
        <v>0</v>
      </c>
      <c r="L25" s="195">
        <v>15</v>
      </c>
      <c r="M25" s="195">
        <f>G25*(1+L25/100)</f>
        <v>0</v>
      </c>
      <c r="N25" s="195">
        <v>0</v>
      </c>
      <c r="O25" s="195">
        <f>ROUND(E25*N25,2)</f>
        <v>0</v>
      </c>
      <c r="P25" s="195">
        <v>0</v>
      </c>
      <c r="Q25" s="195">
        <f>ROUND(E25*P25,2)</f>
        <v>0</v>
      </c>
      <c r="R25" s="195"/>
      <c r="S25" s="195" t="s">
        <v>154</v>
      </c>
      <c r="T25" s="195">
        <v>0</v>
      </c>
      <c r="U25" s="196">
        <f>ROUND(E25*T25,2)</f>
        <v>0</v>
      </c>
      <c r="V25" s="195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 t="s">
        <v>155</v>
      </c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>
      <c r="A26" s="172">
        <v>16</v>
      </c>
      <c r="B26" s="182" t="s">
        <v>501</v>
      </c>
      <c r="C26" s="211" t="s">
        <v>502</v>
      </c>
      <c r="D26" s="184" t="s">
        <v>474</v>
      </c>
      <c r="E26" s="188">
        <v>1</v>
      </c>
      <c r="F26" s="194"/>
      <c r="G26" s="195">
        <f>ROUND(E26*F26,2)</f>
        <v>0</v>
      </c>
      <c r="H26" s="194"/>
      <c r="I26" s="195">
        <f>ROUND(E26*H26,2)</f>
        <v>0</v>
      </c>
      <c r="J26" s="194"/>
      <c r="K26" s="195">
        <f>ROUND(E26*J26,2)</f>
        <v>0</v>
      </c>
      <c r="L26" s="195">
        <v>15</v>
      </c>
      <c r="M26" s="195">
        <f>G26*(1+L26/100)</f>
        <v>0</v>
      </c>
      <c r="N26" s="195">
        <v>0</v>
      </c>
      <c r="O26" s="195">
        <f>ROUND(E26*N26,2)</f>
        <v>0</v>
      </c>
      <c r="P26" s="195">
        <v>0</v>
      </c>
      <c r="Q26" s="195">
        <f>ROUND(E26*P26,2)</f>
        <v>0</v>
      </c>
      <c r="R26" s="195"/>
      <c r="S26" s="195" t="s">
        <v>154</v>
      </c>
      <c r="T26" s="195">
        <v>0</v>
      </c>
      <c r="U26" s="196">
        <f>ROUND(E26*T26,2)</f>
        <v>0</v>
      </c>
      <c r="V26" s="195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 t="s">
        <v>155</v>
      </c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ht="22.5" outlineLevel="1">
      <c r="A27" s="172">
        <v>17</v>
      </c>
      <c r="B27" s="182" t="s">
        <v>503</v>
      </c>
      <c r="C27" s="211" t="s">
        <v>504</v>
      </c>
      <c r="D27" s="184" t="s">
        <v>474</v>
      </c>
      <c r="E27" s="188">
        <v>86</v>
      </c>
      <c r="F27" s="194"/>
      <c r="G27" s="195">
        <f>ROUND(E27*F27,2)</f>
        <v>0</v>
      </c>
      <c r="H27" s="194"/>
      <c r="I27" s="195">
        <f>ROUND(E27*H27,2)</f>
        <v>0</v>
      </c>
      <c r="J27" s="194"/>
      <c r="K27" s="195">
        <f>ROUND(E27*J27,2)</f>
        <v>0</v>
      </c>
      <c r="L27" s="195">
        <v>15</v>
      </c>
      <c r="M27" s="195">
        <f>G27*(1+L27/100)</f>
        <v>0</v>
      </c>
      <c r="N27" s="195">
        <v>0</v>
      </c>
      <c r="O27" s="195">
        <f>ROUND(E27*N27,2)</f>
        <v>0</v>
      </c>
      <c r="P27" s="195">
        <v>0</v>
      </c>
      <c r="Q27" s="195">
        <f>ROUND(E27*P27,2)</f>
        <v>0</v>
      </c>
      <c r="R27" s="195"/>
      <c r="S27" s="195" t="s">
        <v>154</v>
      </c>
      <c r="T27" s="195">
        <v>0</v>
      </c>
      <c r="U27" s="196">
        <f>ROUND(E27*T27,2)</f>
        <v>0</v>
      </c>
      <c r="V27" s="195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 t="s">
        <v>155</v>
      </c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ht="25.5">
      <c r="A28" s="178" t="s">
        <v>149</v>
      </c>
      <c r="B28" s="183" t="s">
        <v>71</v>
      </c>
      <c r="C28" s="212" t="s">
        <v>72</v>
      </c>
      <c r="D28" s="185"/>
      <c r="E28" s="189"/>
      <c r="F28" s="197"/>
      <c r="G28" s="197">
        <f>SUMIF(AG29:AG51,"&lt;&gt;NOR",G29:G51)</f>
        <v>0</v>
      </c>
      <c r="H28" s="197"/>
      <c r="I28" s="197">
        <f>SUM(I29:I51)</f>
        <v>0</v>
      </c>
      <c r="J28" s="197"/>
      <c r="K28" s="197">
        <f>SUM(K29:K51)</f>
        <v>0</v>
      </c>
      <c r="L28" s="197"/>
      <c r="M28" s="197">
        <f>SUM(M29:M51)</f>
        <v>0</v>
      </c>
      <c r="N28" s="197"/>
      <c r="O28" s="197">
        <f>SUM(O29:O51)</f>
        <v>0</v>
      </c>
      <c r="P28" s="197"/>
      <c r="Q28" s="197">
        <f>SUM(Q29:Q51)</f>
        <v>0</v>
      </c>
      <c r="R28" s="197"/>
      <c r="S28" s="197"/>
      <c r="T28" s="197"/>
      <c r="U28" s="198">
        <f>SUM(U29:U51)</f>
        <v>0</v>
      </c>
      <c r="V28" s="197"/>
      <c r="AG28" t="s">
        <v>150</v>
      </c>
    </row>
    <row r="29" spans="1:60" ht="22.5" outlineLevel="1">
      <c r="A29" s="172">
        <v>18</v>
      </c>
      <c r="B29" s="182" t="s">
        <v>505</v>
      </c>
      <c r="C29" s="211" t="s">
        <v>506</v>
      </c>
      <c r="D29" s="184" t="s">
        <v>474</v>
      </c>
      <c r="E29" s="188">
        <v>7</v>
      </c>
      <c r="F29" s="194"/>
      <c r="G29" s="195">
        <f t="shared" ref="G29:G51" si="7">ROUND(E29*F29,2)</f>
        <v>0</v>
      </c>
      <c r="H29" s="194"/>
      <c r="I29" s="195">
        <f t="shared" ref="I29:I51" si="8">ROUND(E29*H29,2)</f>
        <v>0</v>
      </c>
      <c r="J29" s="194"/>
      <c r="K29" s="195">
        <f t="shared" ref="K29:K51" si="9">ROUND(E29*J29,2)</f>
        <v>0</v>
      </c>
      <c r="L29" s="195">
        <v>15</v>
      </c>
      <c r="M29" s="195">
        <f t="shared" ref="M29:M51" si="10">G29*(1+L29/100)</f>
        <v>0</v>
      </c>
      <c r="N29" s="195">
        <v>0</v>
      </c>
      <c r="O29" s="195">
        <f t="shared" ref="O29:O51" si="11">ROUND(E29*N29,2)</f>
        <v>0</v>
      </c>
      <c r="P29" s="195">
        <v>0</v>
      </c>
      <c r="Q29" s="195">
        <f t="shared" ref="Q29:Q51" si="12">ROUND(E29*P29,2)</f>
        <v>0</v>
      </c>
      <c r="R29" s="195"/>
      <c r="S29" s="195" t="s">
        <v>154</v>
      </c>
      <c r="T29" s="195">
        <v>0</v>
      </c>
      <c r="U29" s="196">
        <f t="shared" ref="U29:U51" si="13">ROUND(E29*T29,2)</f>
        <v>0</v>
      </c>
      <c r="V29" s="195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 t="s">
        <v>155</v>
      </c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ht="22.5" outlineLevel="1">
      <c r="A30" s="172">
        <v>19</v>
      </c>
      <c r="B30" s="182" t="s">
        <v>507</v>
      </c>
      <c r="C30" s="211" t="s">
        <v>508</v>
      </c>
      <c r="D30" s="184" t="s">
        <v>474</v>
      </c>
      <c r="E30" s="188">
        <v>6</v>
      </c>
      <c r="F30" s="194"/>
      <c r="G30" s="195">
        <f t="shared" si="7"/>
        <v>0</v>
      </c>
      <c r="H30" s="194"/>
      <c r="I30" s="195">
        <f t="shared" si="8"/>
        <v>0</v>
      </c>
      <c r="J30" s="194"/>
      <c r="K30" s="195">
        <f t="shared" si="9"/>
        <v>0</v>
      </c>
      <c r="L30" s="195">
        <v>15</v>
      </c>
      <c r="M30" s="195">
        <f t="shared" si="10"/>
        <v>0</v>
      </c>
      <c r="N30" s="195">
        <v>0</v>
      </c>
      <c r="O30" s="195">
        <f t="shared" si="11"/>
        <v>0</v>
      </c>
      <c r="P30" s="195">
        <v>0</v>
      </c>
      <c r="Q30" s="195">
        <f t="shared" si="12"/>
        <v>0</v>
      </c>
      <c r="R30" s="195"/>
      <c r="S30" s="195" t="s">
        <v>154</v>
      </c>
      <c r="T30" s="195">
        <v>0</v>
      </c>
      <c r="U30" s="196">
        <f t="shared" si="13"/>
        <v>0</v>
      </c>
      <c r="V30" s="195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 t="s">
        <v>155</v>
      </c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outlineLevel="1">
      <c r="A31" s="172">
        <v>20</v>
      </c>
      <c r="B31" s="182" t="s">
        <v>509</v>
      </c>
      <c r="C31" s="211" t="s">
        <v>510</v>
      </c>
      <c r="D31" s="184" t="s">
        <v>474</v>
      </c>
      <c r="E31" s="188">
        <v>1</v>
      </c>
      <c r="F31" s="194"/>
      <c r="G31" s="195">
        <f t="shared" si="7"/>
        <v>0</v>
      </c>
      <c r="H31" s="194"/>
      <c r="I31" s="195">
        <f t="shared" si="8"/>
        <v>0</v>
      </c>
      <c r="J31" s="194"/>
      <c r="K31" s="195">
        <f t="shared" si="9"/>
        <v>0</v>
      </c>
      <c r="L31" s="195">
        <v>15</v>
      </c>
      <c r="M31" s="195">
        <f t="shared" si="10"/>
        <v>0</v>
      </c>
      <c r="N31" s="195">
        <v>0</v>
      </c>
      <c r="O31" s="195">
        <f t="shared" si="11"/>
        <v>0</v>
      </c>
      <c r="P31" s="195">
        <v>0</v>
      </c>
      <c r="Q31" s="195">
        <f t="shared" si="12"/>
        <v>0</v>
      </c>
      <c r="R31" s="195"/>
      <c r="S31" s="195" t="s">
        <v>154</v>
      </c>
      <c r="T31" s="195">
        <v>0</v>
      </c>
      <c r="U31" s="196">
        <f t="shared" si="13"/>
        <v>0</v>
      </c>
      <c r="V31" s="195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 t="s">
        <v>155</v>
      </c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ht="22.5" outlineLevel="1">
      <c r="A32" s="172">
        <v>21</v>
      </c>
      <c r="B32" s="182" t="s">
        <v>511</v>
      </c>
      <c r="C32" s="211" t="s">
        <v>512</v>
      </c>
      <c r="D32" s="184" t="s">
        <v>474</v>
      </c>
      <c r="E32" s="188">
        <v>1</v>
      </c>
      <c r="F32" s="194"/>
      <c r="G32" s="195">
        <f t="shared" si="7"/>
        <v>0</v>
      </c>
      <c r="H32" s="194"/>
      <c r="I32" s="195">
        <f t="shared" si="8"/>
        <v>0</v>
      </c>
      <c r="J32" s="194"/>
      <c r="K32" s="195">
        <f t="shared" si="9"/>
        <v>0</v>
      </c>
      <c r="L32" s="195">
        <v>15</v>
      </c>
      <c r="M32" s="195">
        <f t="shared" si="10"/>
        <v>0</v>
      </c>
      <c r="N32" s="195">
        <v>0</v>
      </c>
      <c r="O32" s="195">
        <f t="shared" si="11"/>
        <v>0</v>
      </c>
      <c r="P32" s="195">
        <v>0</v>
      </c>
      <c r="Q32" s="195">
        <f t="shared" si="12"/>
        <v>0</v>
      </c>
      <c r="R32" s="195"/>
      <c r="S32" s="195" t="s">
        <v>154</v>
      </c>
      <c r="T32" s="195">
        <v>0</v>
      </c>
      <c r="U32" s="196">
        <f t="shared" si="13"/>
        <v>0</v>
      </c>
      <c r="V32" s="195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 t="s">
        <v>155</v>
      </c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ht="22.5" outlineLevel="1">
      <c r="A33" s="172">
        <v>22</v>
      </c>
      <c r="B33" s="182" t="s">
        <v>513</v>
      </c>
      <c r="C33" s="211" t="s">
        <v>514</v>
      </c>
      <c r="D33" s="184" t="s">
        <v>474</v>
      </c>
      <c r="E33" s="188">
        <v>5</v>
      </c>
      <c r="F33" s="194"/>
      <c r="G33" s="195">
        <f t="shared" si="7"/>
        <v>0</v>
      </c>
      <c r="H33" s="194"/>
      <c r="I33" s="195">
        <f t="shared" si="8"/>
        <v>0</v>
      </c>
      <c r="J33" s="194"/>
      <c r="K33" s="195">
        <f t="shared" si="9"/>
        <v>0</v>
      </c>
      <c r="L33" s="195">
        <v>15</v>
      </c>
      <c r="M33" s="195">
        <f t="shared" si="10"/>
        <v>0</v>
      </c>
      <c r="N33" s="195">
        <v>0</v>
      </c>
      <c r="O33" s="195">
        <f t="shared" si="11"/>
        <v>0</v>
      </c>
      <c r="P33" s="195">
        <v>0</v>
      </c>
      <c r="Q33" s="195">
        <f t="shared" si="12"/>
        <v>0</v>
      </c>
      <c r="R33" s="195"/>
      <c r="S33" s="195" t="s">
        <v>154</v>
      </c>
      <c r="T33" s="195">
        <v>0</v>
      </c>
      <c r="U33" s="196">
        <f t="shared" si="13"/>
        <v>0</v>
      </c>
      <c r="V33" s="195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 t="s">
        <v>210</v>
      </c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ht="22.5" outlineLevel="1">
      <c r="A34" s="172">
        <v>23</v>
      </c>
      <c r="B34" s="182" t="s">
        <v>515</v>
      </c>
      <c r="C34" s="211" t="s">
        <v>516</v>
      </c>
      <c r="D34" s="184" t="s">
        <v>474</v>
      </c>
      <c r="E34" s="188">
        <v>12</v>
      </c>
      <c r="F34" s="194"/>
      <c r="G34" s="195">
        <f t="shared" si="7"/>
        <v>0</v>
      </c>
      <c r="H34" s="194"/>
      <c r="I34" s="195">
        <f t="shared" si="8"/>
        <v>0</v>
      </c>
      <c r="J34" s="194"/>
      <c r="K34" s="195">
        <f t="shared" si="9"/>
        <v>0</v>
      </c>
      <c r="L34" s="195">
        <v>15</v>
      </c>
      <c r="M34" s="195">
        <f t="shared" si="10"/>
        <v>0</v>
      </c>
      <c r="N34" s="195">
        <v>0</v>
      </c>
      <c r="O34" s="195">
        <f t="shared" si="11"/>
        <v>0</v>
      </c>
      <c r="P34" s="195">
        <v>0</v>
      </c>
      <c r="Q34" s="195">
        <f t="shared" si="12"/>
        <v>0</v>
      </c>
      <c r="R34" s="195"/>
      <c r="S34" s="195" t="s">
        <v>154</v>
      </c>
      <c r="T34" s="195">
        <v>0</v>
      </c>
      <c r="U34" s="196">
        <f t="shared" si="13"/>
        <v>0</v>
      </c>
      <c r="V34" s="195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 t="s">
        <v>210</v>
      </c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ht="22.5" outlineLevel="1">
      <c r="A35" s="172">
        <v>24</v>
      </c>
      <c r="B35" s="182" t="s">
        <v>517</v>
      </c>
      <c r="C35" s="211" t="s">
        <v>518</v>
      </c>
      <c r="D35" s="184" t="s">
        <v>474</v>
      </c>
      <c r="E35" s="188">
        <v>1</v>
      </c>
      <c r="F35" s="194"/>
      <c r="G35" s="195">
        <f t="shared" si="7"/>
        <v>0</v>
      </c>
      <c r="H35" s="194"/>
      <c r="I35" s="195">
        <f t="shared" si="8"/>
        <v>0</v>
      </c>
      <c r="J35" s="194"/>
      <c r="K35" s="195">
        <f t="shared" si="9"/>
        <v>0</v>
      </c>
      <c r="L35" s="195">
        <v>15</v>
      </c>
      <c r="M35" s="195">
        <f t="shared" si="10"/>
        <v>0</v>
      </c>
      <c r="N35" s="195">
        <v>0</v>
      </c>
      <c r="O35" s="195">
        <f t="shared" si="11"/>
        <v>0</v>
      </c>
      <c r="P35" s="195">
        <v>0</v>
      </c>
      <c r="Q35" s="195">
        <f t="shared" si="12"/>
        <v>0</v>
      </c>
      <c r="R35" s="195"/>
      <c r="S35" s="195" t="s">
        <v>154</v>
      </c>
      <c r="T35" s="195">
        <v>0</v>
      </c>
      <c r="U35" s="196">
        <f t="shared" si="13"/>
        <v>0</v>
      </c>
      <c r="V35" s="195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 t="s">
        <v>210</v>
      </c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ht="22.5" outlineLevel="1">
      <c r="A36" s="172">
        <v>25</v>
      </c>
      <c r="B36" s="182" t="s">
        <v>519</v>
      </c>
      <c r="C36" s="211" t="s">
        <v>520</v>
      </c>
      <c r="D36" s="184" t="s">
        <v>474</v>
      </c>
      <c r="E36" s="188">
        <v>1</v>
      </c>
      <c r="F36" s="194"/>
      <c r="G36" s="195">
        <f t="shared" si="7"/>
        <v>0</v>
      </c>
      <c r="H36" s="194"/>
      <c r="I36" s="195">
        <f t="shared" si="8"/>
        <v>0</v>
      </c>
      <c r="J36" s="194"/>
      <c r="K36" s="195">
        <f t="shared" si="9"/>
        <v>0</v>
      </c>
      <c r="L36" s="195">
        <v>15</v>
      </c>
      <c r="M36" s="195">
        <f t="shared" si="10"/>
        <v>0</v>
      </c>
      <c r="N36" s="195">
        <v>0</v>
      </c>
      <c r="O36" s="195">
        <f t="shared" si="11"/>
        <v>0</v>
      </c>
      <c r="P36" s="195">
        <v>0</v>
      </c>
      <c r="Q36" s="195">
        <f t="shared" si="12"/>
        <v>0</v>
      </c>
      <c r="R36" s="195"/>
      <c r="S36" s="195" t="s">
        <v>154</v>
      </c>
      <c r="T36" s="195">
        <v>0</v>
      </c>
      <c r="U36" s="196">
        <f t="shared" si="13"/>
        <v>0</v>
      </c>
      <c r="V36" s="195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 t="s">
        <v>155</v>
      </c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ht="22.5" outlineLevel="1">
      <c r="A37" s="172">
        <v>26</v>
      </c>
      <c r="B37" s="182" t="s">
        <v>521</v>
      </c>
      <c r="C37" s="211" t="s">
        <v>522</v>
      </c>
      <c r="D37" s="184" t="s">
        <v>474</v>
      </c>
      <c r="E37" s="188">
        <v>1</v>
      </c>
      <c r="F37" s="194"/>
      <c r="G37" s="195">
        <f t="shared" si="7"/>
        <v>0</v>
      </c>
      <c r="H37" s="194"/>
      <c r="I37" s="195">
        <f t="shared" si="8"/>
        <v>0</v>
      </c>
      <c r="J37" s="194"/>
      <c r="K37" s="195">
        <f t="shared" si="9"/>
        <v>0</v>
      </c>
      <c r="L37" s="195">
        <v>15</v>
      </c>
      <c r="M37" s="195">
        <f t="shared" si="10"/>
        <v>0</v>
      </c>
      <c r="N37" s="195">
        <v>0</v>
      </c>
      <c r="O37" s="195">
        <f t="shared" si="11"/>
        <v>0</v>
      </c>
      <c r="P37" s="195">
        <v>0</v>
      </c>
      <c r="Q37" s="195">
        <f t="shared" si="12"/>
        <v>0</v>
      </c>
      <c r="R37" s="195"/>
      <c r="S37" s="195" t="s">
        <v>154</v>
      </c>
      <c r="T37" s="195">
        <v>0</v>
      </c>
      <c r="U37" s="196">
        <f t="shared" si="13"/>
        <v>0</v>
      </c>
      <c r="V37" s="195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 t="s">
        <v>155</v>
      </c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>
      <c r="A38" s="172">
        <v>27</v>
      </c>
      <c r="B38" s="182" t="s">
        <v>523</v>
      </c>
      <c r="C38" s="211" t="s">
        <v>524</v>
      </c>
      <c r="D38" s="184" t="s">
        <v>474</v>
      </c>
      <c r="E38" s="188">
        <v>1</v>
      </c>
      <c r="F38" s="194"/>
      <c r="G38" s="195">
        <f t="shared" si="7"/>
        <v>0</v>
      </c>
      <c r="H38" s="194"/>
      <c r="I38" s="195">
        <f t="shared" si="8"/>
        <v>0</v>
      </c>
      <c r="J38" s="194"/>
      <c r="K38" s="195">
        <f t="shared" si="9"/>
        <v>0</v>
      </c>
      <c r="L38" s="195">
        <v>15</v>
      </c>
      <c r="M38" s="195">
        <f t="shared" si="10"/>
        <v>0</v>
      </c>
      <c r="N38" s="195">
        <v>0</v>
      </c>
      <c r="O38" s="195">
        <f t="shared" si="11"/>
        <v>0</v>
      </c>
      <c r="P38" s="195">
        <v>0</v>
      </c>
      <c r="Q38" s="195">
        <f t="shared" si="12"/>
        <v>0</v>
      </c>
      <c r="R38" s="195"/>
      <c r="S38" s="195" t="s">
        <v>154</v>
      </c>
      <c r="T38" s="195">
        <v>0</v>
      </c>
      <c r="U38" s="196">
        <f t="shared" si="13"/>
        <v>0</v>
      </c>
      <c r="V38" s="195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 t="s">
        <v>155</v>
      </c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>
      <c r="A39" s="172">
        <v>28</v>
      </c>
      <c r="B39" s="182" t="s">
        <v>525</v>
      </c>
      <c r="C39" s="211" t="s">
        <v>526</v>
      </c>
      <c r="D39" s="184" t="s">
        <v>474</v>
      </c>
      <c r="E39" s="188">
        <v>2</v>
      </c>
      <c r="F39" s="194"/>
      <c r="G39" s="195">
        <f t="shared" si="7"/>
        <v>0</v>
      </c>
      <c r="H39" s="194"/>
      <c r="I39" s="195">
        <f t="shared" si="8"/>
        <v>0</v>
      </c>
      <c r="J39" s="194"/>
      <c r="K39" s="195">
        <f t="shared" si="9"/>
        <v>0</v>
      </c>
      <c r="L39" s="195">
        <v>15</v>
      </c>
      <c r="M39" s="195">
        <f t="shared" si="10"/>
        <v>0</v>
      </c>
      <c r="N39" s="195">
        <v>0</v>
      </c>
      <c r="O39" s="195">
        <f t="shared" si="11"/>
        <v>0</v>
      </c>
      <c r="P39" s="195">
        <v>0</v>
      </c>
      <c r="Q39" s="195">
        <f t="shared" si="12"/>
        <v>0</v>
      </c>
      <c r="R39" s="195"/>
      <c r="S39" s="195" t="s">
        <v>154</v>
      </c>
      <c r="T39" s="195">
        <v>0</v>
      </c>
      <c r="U39" s="196">
        <f t="shared" si="13"/>
        <v>0</v>
      </c>
      <c r="V39" s="195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 t="s">
        <v>155</v>
      </c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>
      <c r="A40" s="172">
        <v>29</v>
      </c>
      <c r="B40" s="182" t="s">
        <v>527</v>
      </c>
      <c r="C40" s="211" t="s">
        <v>528</v>
      </c>
      <c r="D40" s="184" t="s">
        <v>474</v>
      </c>
      <c r="E40" s="188">
        <v>1</v>
      </c>
      <c r="F40" s="194"/>
      <c r="G40" s="195">
        <f t="shared" si="7"/>
        <v>0</v>
      </c>
      <c r="H40" s="194"/>
      <c r="I40" s="195">
        <f t="shared" si="8"/>
        <v>0</v>
      </c>
      <c r="J40" s="194"/>
      <c r="K40" s="195">
        <f t="shared" si="9"/>
        <v>0</v>
      </c>
      <c r="L40" s="195">
        <v>15</v>
      </c>
      <c r="M40" s="195">
        <f t="shared" si="10"/>
        <v>0</v>
      </c>
      <c r="N40" s="195">
        <v>0</v>
      </c>
      <c r="O40" s="195">
        <f t="shared" si="11"/>
        <v>0</v>
      </c>
      <c r="P40" s="195">
        <v>0</v>
      </c>
      <c r="Q40" s="195">
        <f t="shared" si="12"/>
        <v>0</v>
      </c>
      <c r="R40" s="195"/>
      <c r="S40" s="195" t="s">
        <v>154</v>
      </c>
      <c r="T40" s="195">
        <v>0</v>
      </c>
      <c r="U40" s="196">
        <f t="shared" si="13"/>
        <v>0</v>
      </c>
      <c r="V40" s="195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 t="s">
        <v>155</v>
      </c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outlineLevel="1">
      <c r="A41" s="172">
        <v>30</v>
      </c>
      <c r="B41" s="182" t="s">
        <v>529</v>
      </c>
      <c r="C41" s="211" t="s">
        <v>530</v>
      </c>
      <c r="D41" s="184" t="s">
        <v>153</v>
      </c>
      <c r="E41" s="188">
        <v>1</v>
      </c>
      <c r="F41" s="194"/>
      <c r="G41" s="195">
        <f t="shared" si="7"/>
        <v>0</v>
      </c>
      <c r="H41" s="194"/>
      <c r="I41" s="195">
        <f t="shared" si="8"/>
        <v>0</v>
      </c>
      <c r="J41" s="194"/>
      <c r="K41" s="195">
        <f t="shared" si="9"/>
        <v>0</v>
      </c>
      <c r="L41" s="195">
        <v>15</v>
      </c>
      <c r="M41" s="195">
        <f t="shared" si="10"/>
        <v>0</v>
      </c>
      <c r="N41" s="195">
        <v>0</v>
      </c>
      <c r="O41" s="195">
        <f t="shared" si="11"/>
        <v>0</v>
      </c>
      <c r="P41" s="195">
        <v>0</v>
      </c>
      <c r="Q41" s="195">
        <f t="shared" si="12"/>
        <v>0</v>
      </c>
      <c r="R41" s="195"/>
      <c r="S41" s="195" t="s">
        <v>154</v>
      </c>
      <c r="T41" s="195">
        <v>0</v>
      </c>
      <c r="U41" s="196">
        <f t="shared" si="13"/>
        <v>0</v>
      </c>
      <c r="V41" s="195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 t="s">
        <v>155</v>
      </c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outlineLevel="1">
      <c r="A42" s="172">
        <v>31</v>
      </c>
      <c r="B42" s="182" t="s">
        <v>531</v>
      </c>
      <c r="C42" s="211" t="s">
        <v>532</v>
      </c>
      <c r="D42" s="184" t="s">
        <v>474</v>
      </c>
      <c r="E42" s="188">
        <v>1</v>
      </c>
      <c r="F42" s="194"/>
      <c r="G42" s="195">
        <f t="shared" si="7"/>
        <v>0</v>
      </c>
      <c r="H42" s="194"/>
      <c r="I42" s="195">
        <f t="shared" si="8"/>
        <v>0</v>
      </c>
      <c r="J42" s="194"/>
      <c r="K42" s="195">
        <f t="shared" si="9"/>
        <v>0</v>
      </c>
      <c r="L42" s="195">
        <v>15</v>
      </c>
      <c r="M42" s="195">
        <f t="shared" si="10"/>
        <v>0</v>
      </c>
      <c r="N42" s="195">
        <v>0</v>
      </c>
      <c r="O42" s="195">
        <f t="shared" si="11"/>
        <v>0</v>
      </c>
      <c r="P42" s="195">
        <v>0</v>
      </c>
      <c r="Q42" s="195">
        <f t="shared" si="12"/>
        <v>0</v>
      </c>
      <c r="R42" s="195"/>
      <c r="S42" s="195" t="s">
        <v>154</v>
      </c>
      <c r="T42" s="195">
        <v>0</v>
      </c>
      <c r="U42" s="196">
        <f t="shared" si="13"/>
        <v>0</v>
      </c>
      <c r="V42" s="195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 t="s">
        <v>155</v>
      </c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>
      <c r="A43" s="172">
        <v>32</v>
      </c>
      <c r="B43" s="182" t="s">
        <v>533</v>
      </c>
      <c r="C43" s="211" t="s">
        <v>534</v>
      </c>
      <c r="D43" s="184" t="s">
        <v>474</v>
      </c>
      <c r="E43" s="188">
        <v>1</v>
      </c>
      <c r="F43" s="194"/>
      <c r="G43" s="195">
        <f t="shared" si="7"/>
        <v>0</v>
      </c>
      <c r="H43" s="194"/>
      <c r="I43" s="195">
        <f t="shared" si="8"/>
        <v>0</v>
      </c>
      <c r="J43" s="194"/>
      <c r="K43" s="195">
        <f t="shared" si="9"/>
        <v>0</v>
      </c>
      <c r="L43" s="195">
        <v>15</v>
      </c>
      <c r="M43" s="195">
        <f t="shared" si="10"/>
        <v>0</v>
      </c>
      <c r="N43" s="195">
        <v>0</v>
      </c>
      <c r="O43" s="195">
        <f t="shared" si="11"/>
        <v>0</v>
      </c>
      <c r="P43" s="195">
        <v>0</v>
      </c>
      <c r="Q43" s="195">
        <f t="shared" si="12"/>
        <v>0</v>
      </c>
      <c r="R43" s="195"/>
      <c r="S43" s="195" t="s">
        <v>154</v>
      </c>
      <c r="T43" s="195">
        <v>0</v>
      </c>
      <c r="U43" s="196">
        <f t="shared" si="13"/>
        <v>0</v>
      </c>
      <c r="V43" s="195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 t="s">
        <v>155</v>
      </c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ht="22.5" outlineLevel="1">
      <c r="A44" s="172">
        <v>33</v>
      </c>
      <c r="B44" s="182" t="s">
        <v>535</v>
      </c>
      <c r="C44" s="211" t="s">
        <v>536</v>
      </c>
      <c r="D44" s="184" t="s">
        <v>537</v>
      </c>
      <c r="E44" s="188">
        <v>2</v>
      </c>
      <c r="F44" s="194"/>
      <c r="G44" s="195">
        <f t="shared" si="7"/>
        <v>0</v>
      </c>
      <c r="H44" s="194"/>
      <c r="I44" s="195">
        <f t="shared" si="8"/>
        <v>0</v>
      </c>
      <c r="J44" s="194"/>
      <c r="K44" s="195">
        <f t="shared" si="9"/>
        <v>0</v>
      </c>
      <c r="L44" s="195">
        <v>15</v>
      </c>
      <c r="M44" s="195">
        <f t="shared" si="10"/>
        <v>0</v>
      </c>
      <c r="N44" s="195">
        <v>0</v>
      </c>
      <c r="O44" s="195">
        <f t="shared" si="11"/>
        <v>0</v>
      </c>
      <c r="P44" s="195">
        <v>0</v>
      </c>
      <c r="Q44" s="195">
        <f t="shared" si="12"/>
        <v>0</v>
      </c>
      <c r="R44" s="195"/>
      <c r="S44" s="195" t="s">
        <v>154</v>
      </c>
      <c r="T44" s="195">
        <v>0</v>
      </c>
      <c r="U44" s="196">
        <f t="shared" si="13"/>
        <v>0</v>
      </c>
      <c r="V44" s="195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 t="s">
        <v>210</v>
      </c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outlineLevel="1">
      <c r="A45" s="172">
        <v>34</v>
      </c>
      <c r="B45" s="182" t="s">
        <v>538</v>
      </c>
      <c r="C45" s="211" t="s">
        <v>539</v>
      </c>
      <c r="D45" s="184" t="s">
        <v>537</v>
      </c>
      <c r="E45" s="188">
        <v>5</v>
      </c>
      <c r="F45" s="194"/>
      <c r="G45" s="195">
        <f t="shared" si="7"/>
        <v>0</v>
      </c>
      <c r="H45" s="194"/>
      <c r="I45" s="195">
        <f t="shared" si="8"/>
        <v>0</v>
      </c>
      <c r="J45" s="194"/>
      <c r="K45" s="195">
        <f t="shared" si="9"/>
        <v>0</v>
      </c>
      <c r="L45" s="195">
        <v>15</v>
      </c>
      <c r="M45" s="195">
        <f t="shared" si="10"/>
        <v>0</v>
      </c>
      <c r="N45" s="195">
        <v>0</v>
      </c>
      <c r="O45" s="195">
        <f t="shared" si="11"/>
        <v>0</v>
      </c>
      <c r="P45" s="195">
        <v>0</v>
      </c>
      <c r="Q45" s="195">
        <f t="shared" si="12"/>
        <v>0</v>
      </c>
      <c r="R45" s="195"/>
      <c r="S45" s="195" t="s">
        <v>154</v>
      </c>
      <c r="T45" s="195">
        <v>0</v>
      </c>
      <c r="U45" s="196">
        <f t="shared" si="13"/>
        <v>0</v>
      </c>
      <c r="V45" s="195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 t="s">
        <v>210</v>
      </c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outlineLevel="1">
      <c r="A46" s="172">
        <v>35</v>
      </c>
      <c r="B46" s="182" t="s">
        <v>540</v>
      </c>
      <c r="C46" s="211" t="s">
        <v>541</v>
      </c>
      <c r="D46" s="184" t="s">
        <v>537</v>
      </c>
      <c r="E46" s="188">
        <v>3</v>
      </c>
      <c r="F46" s="194"/>
      <c r="G46" s="195">
        <f t="shared" si="7"/>
        <v>0</v>
      </c>
      <c r="H46" s="194"/>
      <c r="I46" s="195">
        <f t="shared" si="8"/>
        <v>0</v>
      </c>
      <c r="J46" s="194"/>
      <c r="K46" s="195">
        <f t="shared" si="9"/>
        <v>0</v>
      </c>
      <c r="L46" s="195">
        <v>15</v>
      </c>
      <c r="M46" s="195">
        <f t="shared" si="10"/>
        <v>0</v>
      </c>
      <c r="N46" s="195">
        <v>0</v>
      </c>
      <c r="O46" s="195">
        <f t="shared" si="11"/>
        <v>0</v>
      </c>
      <c r="P46" s="195">
        <v>0</v>
      </c>
      <c r="Q46" s="195">
        <f t="shared" si="12"/>
        <v>0</v>
      </c>
      <c r="R46" s="195"/>
      <c r="S46" s="195" t="s">
        <v>154</v>
      </c>
      <c r="T46" s="195">
        <v>0</v>
      </c>
      <c r="U46" s="196">
        <f t="shared" si="13"/>
        <v>0</v>
      </c>
      <c r="V46" s="195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 t="s">
        <v>210</v>
      </c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 outlineLevel="1">
      <c r="A47" s="172">
        <v>36</v>
      </c>
      <c r="B47" s="182" t="s">
        <v>542</v>
      </c>
      <c r="C47" s="211" t="s">
        <v>543</v>
      </c>
      <c r="D47" s="184" t="s">
        <v>537</v>
      </c>
      <c r="E47" s="188">
        <v>2</v>
      </c>
      <c r="F47" s="194"/>
      <c r="G47" s="195">
        <f t="shared" si="7"/>
        <v>0</v>
      </c>
      <c r="H47" s="194"/>
      <c r="I47" s="195">
        <f t="shared" si="8"/>
        <v>0</v>
      </c>
      <c r="J47" s="194"/>
      <c r="K47" s="195">
        <f t="shared" si="9"/>
        <v>0</v>
      </c>
      <c r="L47" s="195">
        <v>15</v>
      </c>
      <c r="M47" s="195">
        <f t="shared" si="10"/>
        <v>0</v>
      </c>
      <c r="N47" s="195">
        <v>0</v>
      </c>
      <c r="O47" s="195">
        <f t="shared" si="11"/>
        <v>0</v>
      </c>
      <c r="P47" s="195">
        <v>0</v>
      </c>
      <c r="Q47" s="195">
        <f t="shared" si="12"/>
        <v>0</v>
      </c>
      <c r="R47" s="195"/>
      <c r="S47" s="195" t="s">
        <v>154</v>
      </c>
      <c r="T47" s="195">
        <v>0</v>
      </c>
      <c r="U47" s="196">
        <f t="shared" si="13"/>
        <v>0</v>
      </c>
      <c r="V47" s="195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 t="s">
        <v>210</v>
      </c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 outlineLevel="1">
      <c r="A48" s="172">
        <v>37</v>
      </c>
      <c r="B48" s="182" t="s">
        <v>544</v>
      </c>
      <c r="C48" s="211" t="s">
        <v>545</v>
      </c>
      <c r="D48" s="184" t="s">
        <v>153</v>
      </c>
      <c r="E48" s="188">
        <v>1</v>
      </c>
      <c r="F48" s="194"/>
      <c r="G48" s="195">
        <f t="shared" si="7"/>
        <v>0</v>
      </c>
      <c r="H48" s="194"/>
      <c r="I48" s="195">
        <f t="shared" si="8"/>
        <v>0</v>
      </c>
      <c r="J48" s="194"/>
      <c r="K48" s="195">
        <f t="shared" si="9"/>
        <v>0</v>
      </c>
      <c r="L48" s="195">
        <v>15</v>
      </c>
      <c r="M48" s="195">
        <f t="shared" si="10"/>
        <v>0</v>
      </c>
      <c r="N48" s="195">
        <v>0</v>
      </c>
      <c r="O48" s="195">
        <f t="shared" si="11"/>
        <v>0</v>
      </c>
      <c r="P48" s="195">
        <v>0</v>
      </c>
      <c r="Q48" s="195">
        <f t="shared" si="12"/>
        <v>0</v>
      </c>
      <c r="R48" s="195"/>
      <c r="S48" s="195" t="s">
        <v>154</v>
      </c>
      <c r="T48" s="195">
        <v>0</v>
      </c>
      <c r="U48" s="196">
        <f t="shared" si="13"/>
        <v>0</v>
      </c>
      <c r="V48" s="195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 t="s">
        <v>210</v>
      </c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outlineLevel="1">
      <c r="A49" s="172">
        <v>38</v>
      </c>
      <c r="B49" s="182" t="s">
        <v>546</v>
      </c>
      <c r="C49" s="211" t="s">
        <v>547</v>
      </c>
      <c r="D49" s="184" t="s">
        <v>153</v>
      </c>
      <c r="E49" s="188">
        <v>1</v>
      </c>
      <c r="F49" s="194"/>
      <c r="G49" s="195">
        <f t="shared" si="7"/>
        <v>0</v>
      </c>
      <c r="H49" s="194"/>
      <c r="I49" s="195">
        <f t="shared" si="8"/>
        <v>0</v>
      </c>
      <c r="J49" s="194"/>
      <c r="K49" s="195">
        <f t="shared" si="9"/>
        <v>0</v>
      </c>
      <c r="L49" s="195">
        <v>15</v>
      </c>
      <c r="M49" s="195">
        <f t="shared" si="10"/>
        <v>0</v>
      </c>
      <c r="N49" s="195">
        <v>0</v>
      </c>
      <c r="O49" s="195">
        <f t="shared" si="11"/>
        <v>0</v>
      </c>
      <c r="P49" s="195">
        <v>0</v>
      </c>
      <c r="Q49" s="195">
        <f t="shared" si="12"/>
        <v>0</v>
      </c>
      <c r="R49" s="195"/>
      <c r="S49" s="195" t="s">
        <v>154</v>
      </c>
      <c r="T49" s="195">
        <v>0</v>
      </c>
      <c r="U49" s="196">
        <f t="shared" si="13"/>
        <v>0</v>
      </c>
      <c r="V49" s="195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 t="s">
        <v>165</v>
      </c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>
      <c r="A50" s="172">
        <v>39</v>
      </c>
      <c r="B50" s="182" t="s">
        <v>548</v>
      </c>
      <c r="C50" s="211" t="s">
        <v>549</v>
      </c>
      <c r="D50" s="184" t="s">
        <v>153</v>
      </c>
      <c r="E50" s="188">
        <v>1</v>
      </c>
      <c r="F50" s="194"/>
      <c r="G50" s="195">
        <f t="shared" si="7"/>
        <v>0</v>
      </c>
      <c r="H50" s="194"/>
      <c r="I50" s="195">
        <f t="shared" si="8"/>
        <v>0</v>
      </c>
      <c r="J50" s="194"/>
      <c r="K50" s="195">
        <f t="shared" si="9"/>
        <v>0</v>
      </c>
      <c r="L50" s="195">
        <v>15</v>
      </c>
      <c r="M50" s="195">
        <f t="shared" si="10"/>
        <v>0</v>
      </c>
      <c r="N50" s="195">
        <v>0</v>
      </c>
      <c r="O50" s="195">
        <f t="shared" si="11"/>
        <v>0</v>
      </c>
      <c r="P50" s="195">
        <v>0</v>
      </c>
      <c r="Q50" s="195">
        <f t="shared" si="12"/>
        <v>0</v>
      </c>
      <c r="R50" s="195"/>
      <c r="S50" s="195" t="s">
        <v>154</v>
      </c>
      <c r="T50" s="195">
        <v>0</v>
      </c>
      <c r="U50" s="196">
        <f t="shared" si="13"/>
        <v>0</v>
      </c>
      <c r="V50" s="195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 t="s">
        <v>165</v>
      </c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>
      <c r="A51" s="199">
        <v>40</v>
      </c>
      <c r="B51" s="200" t="s">
        <v>550</v>
      </c>
      <c r="C51" s="214" t="s">
        <v>551</v>
      </c>
      <c r="D51" s="201" t="s">
        <v>153</v>
      </c>
      <c r="E51" s="202">
        <v>1</v>
      </c>
      <c r="F51" s="203"/>
      <c r="G51" s="204">
        <f t="shared" si="7"/>
        <v>0</v>
      </c>
      <c r="H51" s="203"/>
      <c r="I51" s="204">
        <f t="shared" si="8"/>
        <v>0</v>
      </c>
      <c r="J51" s="203"/>
      <c r="K51" s="204">
        <f t="shared" si="9"/>
        <v>0</v>
      </c>
      <c r="L51" s="204">
        <v>15</v>
      </c>
      <c r="M51" s="204">
        <f t="shared" si="10"/>
        <v>0</v>
      </c>
      <c r="N51" s="204">
        <v>0</v>
      </c>
      <c r="O51" s="204">
        <f t="shared" si="11"/>
        <v>0</v>
      </c>
      <c r="P51" s="204">
        <v>0</v>
      </c>
      <c r="Q51" s="204">
        <f t="shared" si="12"/>
        <v>0</v>
      </c>
      <c r="R51" s="204"/>
      <c r="S51" s="204" t="s">
        <v>154</v>
      </c>
      <c r="T51" s="204">
        <v>0</v>
      </c>
      <c r="U51" s="205">
        <f t="shared" si="13"/>
        <v>0</v>
      </c>
      <c r="V51" s="204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 t="s">
        <v>155</v>
      </c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>
      <c r="A52" s="6"/>
      <c r="B52" s="7" t="s">
        <v>465</v>
      </c>
      <c r="C52" s="215" t="s">
        <v>465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AE52">
        <v>15</v>
      </c>
      <c r="AF52">
        <v>21</v>
      </c>
    </row>
    <row r="53" spans="1:60">
      <c r="A53" s="206"/>
      <c r="B53" s="207" t="s">
        <v>31</v>
      </c>
      <c r="C53" s="216" t="s">
        <v>465</v>
      </c>
      <c r="D53" s="208"/>
      <c r="E53" s="209"/>
      <c r="F53" s="209"/>
      <c r="G53" s="210">
        <f>G7+G10+G15+G23+G28</f>
        <v>0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AE53">
        <f>SUMIF(L7:L51,AE52,G7:G51)</f>
        <v>0</v>
      </c>
      <c r="AF53">
        <f>SUMIF(L7:L51,AF52,G7:G51)</f>
        <v>0</v>
      </c>
      <c r="AG53" t="s">
        <v>466</v>
      </c>
    </row>
    <row r="54" spans="1:60">
      <c r="A54" s="6"/>
      <c r="B54" s="7" t="s">
        <v>465</v>
      </c>
      <c r="C54" s="215" t="s">
        <v>465</v>
      </c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60">
      <c r="A55" s="6"/>
      <c r="B55" s="7" t="s">
        <v>465</v>
      </c>
      <c r="C55" s="215" t="s">
        <v>465</v>
      </c>
      <c r="D55" s="9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60">
      <c r="A56" s="272" t="s">
        <v>467</v>
      </c>
      <c r="B56" s="272"/>
      <c r="C56" s="273"/>
      <c r="D56" s="9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60">
      <c r="A57" s="274"/>
      <c r="B57" s="275"/>
      <c r="C57" s="276"/>
      <c r="D57" s="275"/>
      <c r="E57" s="275"/>
      <c r="F57" s="275"/>
      <c r="G57" s="27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AG57" t="s">
        <v>468</v>
      </c>
    </row>
    <row r="58" spans="1:60">
      <c r="A58" s="278"/>
      <c r="B58" s="279"/>
      <c r="C58" s="280"/>
      <c r="D58" s="279"/>
      <c r="E58" s="279"/>
      <c r="F58" s="279"/>
      <c r="G58" s="281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60">
      <c r="A59" s="278"/>
      <c r="B59" s="279"/>
      <c r="C59" s="280"/>
      <c r="D59" s="279"/>
      <c r="E59" s="279"/>
      <c r="F59" s="279"/>
      <c r="G59" s="281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60">
      <c r="A60" s="278"/>
      <c r="B60" s="279"/>
      <c r="C60" s="280"/>
      <c r="D60" s="279"/>
      <c r="E60" s="279"/>
      <c r="F60" s="279"/>
      <c r="G60" s="281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60">
      <c r="A61" s="282"/>
      <c r="B61" s="283"/>
      <c r="C61" s="284"/>
      <c r="D61" s="283"/>
      <c r="E61" s="283"/>
      <c r="F61" s="283"/>
      <c r="G61" s="28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60">
      <c r="A62" s="6"/>
      <c r="B62" s="7" t="s">
        <v>465</v>
      </c>
      <c r="C62" s="215" t="s">
        <v>465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60">
      <c r="C63" s="217"/>
      <c r="D63" s="166"/>
      <c r="AG63" t="s">
        <v>469</v>
      </c>
    </row>
    <row r="64" spans="1:60">
      <c r="D64" s="166"/>
    </row>
    <row r="65" spans="4:4">
      <c r="D65" s="166"/>
    </row>
    <row r="66" spans="4:4">
      <c r="D66" s="166"/>
    </row>
    <row r="67" spans="4:4">
      <c r="D67" s="166"/>
    </row>
    <row r="68" spans="4:4">
      <c r="D68" s="166"/>
    </row>
    <row r="69" spans="4:4">
      <c r="D69" s="166"/>
    </row>
    <row r="70" spans="4:4">
      <c r="D70" s="166"/>
    </row>
    <row r="71" spans="4:4">
      <c r="D71" s="166"/>
    </row>
    <row r="72" spans="4:4">
      <c r="D72" s="166"/>
    </row>
    <row r="73" spans="4:4">
      <c r="D73" s="166"/>
    </row>
    <row r="74" spans="4:4">
      <c r="D74" s="166"/>
    </row>
    <row r="75" spans="4:4">
      <c r="D75" s="166"/>
    </row>
    <row r="76" spans="4:4">
      <c r="D76" s="166"/>
    </row>
    <row r="77" spans="4:4">
      <c r="D77" s="166"/>
    </row>
    <row r="78" spans="4:4">
      <c r="D78" s="166"/>
    </row>
    <row r="79" spans="4:4">
      <c r="D79" s="166"/>
    </row>
    <row r="80" spans="4:4">
      <c r="D80" s="166"/>
    </row>
    <row r="81" spans="4:4">
      <c r="D81" s="166"/>
    </row>
    <row r="82" spans="4:4">
      <c r="D82" s="166"/>
    </row>
    <row r="83" spans="4:4">
      <c r="D83" s="166"/>
    </row>
    <row r="84" spans="4:4">
      <c r="D84" s="166"/>
    </row>
    <row r="85" spans="4:4">
      <c r="D85" s="166"/>
    </row>
    <row r="86" spans="4:4">
      <c r="D86" s="166"/>
    </row>
    <row r="87" spans="4:4">
      <c r="D87" s="166"/>
    </row>
    <row r="88" spans="4:4">
      <c r="D88" s="166"/>
    </row>
    <row r="89" spans="4:4">
      <c r="D89" s="166"/>
    </row>
    <row r="90" spans="4:4">
      <c r="D90" s="166"/>
    </row>
    <row r="91" spans="4:4">
      <c r="D91" s="166"/>
    </row>
    <row r="92" spans="4:4">
      <c r="D92" s="166"/>
    </row>
    <row r="93" spans="4:4">
      <c r="D93" s="166"/>
    </row>
    <row r="94" spans="4:4">
      <c r="D94" s="166"/>
    </row>
    <row r="95" spans="4:4">
      <c r="D95" s="166"/>
    </row>
    <row r="96" spans="4:4">
      <c r="D96" s="166"/>
    </row>
    <row r="97" spans="4:4">
      <c r="D97" s="166"/>
    </row>
    <row r="98" spans="4:4">
      <c r="D98" s="166"/>
    </row>
    <row r="99" spans="4:4">
      <c r="D99" s="166"/>
    </row>
    <row r="100" spans="4:4">
      <c r="D100" s="166"/>
    </row>
    <row r="101" spans="4:4">
      <c r="D101" s="166"/>
    </row>
    <row r="102" spans="4:4">
      <c r="D102" s="166"/>
    </row>
    <row r="103" spans="4:4">
      <c r="D103" s="166"/>
    </row>
    <row r="104" spans="4:4">
      <c r="D104" s="166"/>
    </row>
    <row r="105" spans="4:4">
      <c r="D105" s="166"/>
    </row>
    <row r="106" spans="4:4">
      <c r="D106" s="166"/>
    </row>
    <row r="107" spans="4:4">
      <c r="D107" s="166"/>
    </row>
    <row r="108" spans="4:4">
      <c r="D108" s="166"/>
    </row>
    <row r="109" spans="4:4">
      <c r="D109" s="166"/>
    </row>
    <row r="110" spans="4:4">
      <c r="D110" s="166"/>
    </row>
    <row r="111" spans="4:4">
      <c r="D111" s="166"/>
    </row>
    <row r="112" spans="4:4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  <row r="4991" spans="4:4">
      <c r="D4991" s="166"/>
    </row>
    <row r="4992" spans="4:4">
      <c r="D4992" s="166"/>
    </row>
    <row r="4993" spans="4:4">
      <c r="D4993" s="166"/>
    </row>
    <row r="4994" spans="4:4">
      <c r="D4994" s="166"/>
    </row>
    <row r="4995" spans="4:4">
      <c r="D4995" s="166"/>
    </row>
    <row r="4996" spans="4:4">
      <c r="D4996" s="166"/>
    </row>
    <row r="4997" spans="4:4">
      <c r="D4997" s="166"/>
    </row>
    <row r="4998" spans="4:4">
      <c r="D4998" s="166"/>
    </row>
    <row r="4999" spans="4:4">
      <c r="D4999" s="166"/>
    </row>
    <row r="5000" spans="4:4">
      <c r="D5000" s="166"/>
    </row>
  </sheetData>
  <sheetProtection password="8879" sheet="1" objects="1" scenarios="1"/>
  <mergeCells count="6">
    <mergeCell ref="A57:G61"/>
    <mergeCell ref="A1:G1"/>
    <mergeCell ref="C2:G2"/>
    <mergeCell ref="C3:G3"/>
    <mergeCell ref="C4:G4"/>
    <mergeCell ref="A56:C56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AG1" t="s">
        <v>126</v>
      </c>
    </row>
    <row r="2" spans="1:60" ht="24.95" customHeight="1">
      <c r="A2" s="167" t="s">
        <v>8</v>
      </c>
      <c r="B2" s="78" t="s">
        <v>43</v>
      </c>
      <c r="C2" s="266" t="s">
        <v>44</v>
      </c>
      <c r="D2" s="267"/>
      <c r="E2" s="267"/>
      <c r="F2" s="267"/>
      <c r="G2" s="268"/>
      <c r="AG2" t="s">
        <v>127</v>
      </c>
    </row>
    <row r="3" spans="1:60" ht="24.95" customHeight="1">
      <c r="A3" s="167" t="s">
        <v>9</v>
      </c>
      <c r="B3" s="78" t="s">
        <v>52</v>
      </c>
      <c r="C3" s="266" t="s">
        <v>53</v>
      </c>
      <c r="D3" s="267"/>
      <c r="E3" s="267"/>
      <c r="F3" s="267"/>
      <c r="G3" s="268"/>
      <c r="AC3" s="102" t="s">
        <v>127</v>
      </c>
      <c r="AG3" t="s">
        <v>128</v>
      </c>
    </row>
    <row r="4" spans="1:60" ht="24.95" customHeight="1">
      <c r="A4" s="168" t="s">
        <v>10</v>
      </c>
      <c r="B4" s="169" t="s">
        <v>57</v>
      </c>
      <c r="C4" s="269" t="s">
        <v>58</v>
      </c>
      <c r="D4" s="270"/>
      <c r="E4" s="270"/>
      <c r="F4" s="270"/>
      <c r="G4" s="271"/>
      <c r="AG4" t="s">
        <v>129</v>
      </c>
    </row>
    <row r="5" spans="1:60">
      <c r="D5" s="166"/>
    </row>
    <row r="6" spans="1:60" ht="38.25">
      <c r="A6" s="175" t="s">
        <v>130</v>
      </c>
      <c r="B6" s="173" t="s">
        <v>131</v>
      </c>
      <c r="C6" s="173" t="s">
        <v>132</v>
      </c>
      <c r="D6" s="174" t="s">
        <v>133</v>
      </c>
      <c r="E6" s="175" t="s">
        <v>134</v>
      </c>
      <c r="F6" s="170" t="s">
        <v>135</v>
      </c>
      <c r="G6" s="175" t="s">
        <v>31</v>
      </c>
      <c r="H6" s="176" t="s">
        <v>32</v>
      </c>
      <c r="I6" s="176" t="s">
        <v>136</v>
      </c>
      <c r="J6" s="176" t="s">
        <v>33</v>
      </c>
      <c r="K6" s="176" t="s">
        <v>137</v>
      </c>
      <c r="L6" s="176" t="s">
        <v>138</v>
      </c>
      <c r="M6" s="176" t="s">
        <v>139</v>
      </c>
      <c r="N6" s="176" t="s">
        <v>140</v>
      </c>
      <c r="O6" s="176" t="s">
        <v>141</v>
      </c>
      <c r="P6" s="176" t="s">
        <v>142</v>
      </c>
      <c r="Q6" s="176" t="s">
        <v>143</v>
      </c>
      <c r="R6" s="176" t="s">
        <v>144</v>
      </c>
      <c r="S6" s="176" t="s">
        <v>145</v>
      </c>
      <c r="T6" s="176" t="s">
        <v>146</v>
      </c>
      <c r="U6" s="176" t="s">
        <v>147</v>
      </c>
      <c r="V6" s="176" t="s">
        <v>148</v>
      </c>
    </row>
    <row r="7" spans="1:60">
      <c r="A7" s="177" t="s">
        <v>149</v>
      </c>
      <c r="B7" s="179" t="s">
        <v>95</v>
      </c>
      <c r="C7" s="180" t="s">
        <v>96</v>
      </c>
      <c r="D7" s="181"/>
      <c r="E7" s="187"/>
      <c r="F7" s="192"/>
      <c r="G7" s="192">
        <f>SUMIF(AG8:AG13,"&lt;&gt;NOR",G8:G13)</f>
        <v>0</v>
      </c>
      <c r="H7" s="192"/>
      <c r="I7" s="192">
        <f>SUM(I8:I13)</f>
        <v>0</v>
      </c>
      <c r="J7" s="192"/>
      <c r="K7" s="192">
        <f>SUM(K8:K13)</f>
        <v>0</v>
      </c>
      <c r="L7" s="192"/>
      <c r="M7" s="192">
        <f>SUM(M8:M13)</f>
        <v>0</v>
      </c>
      <c r="N7" s="192"/>
      <c r="O7" s="192">
        <f>SUM(O8:O13)</f>
        <v>0</v>
      </c>
      <c r="P7" s="192"/>
      <c r="Q7" s="192">
        <f>SUM(Q8:Q13)</f>
        <v>0</v>
      </c>
      <c r="R7" s="192"/>
      <c r="S7" s="192"/>
      <c r="T7" s="192"/>
      <c r="U7" s="193">
        <f>SUM(U8:U13)</f>
        <v>0</v>
      </c>
      <c r="V7" s="192"/>
      <c r="AG7" t="s">
        <v>150</v>
      </c>
    </row>
    <row r="8" spans="1:60" outlineLevel="1">
      <c r="A8" s="172">
        <v>1</v>
      </c>
      <c r="B8" s="182" t="s">
        <v>552</v>
      </c>
      <c r="C8" s="211" t="s">
        <v>553</v>
      </c>
      <c r="D8" s="184" t="s">
        <v>179</v>
      </c>
      <c r="E8" s="188">
        <v>4.5</v>
      </c>
      <c r="F8" s="194"/>
      <c r="G8" s="195">
        <f t="shared" ref="G8:G13" si="0">ROUND(E8*F8,2)</f>
        <v>0</v>
      </c>
      <c r="H8" s="194"/>
      <c r="I8" s="195">
        <f t="shared" ref="I8:I13" si="1">ROUND(E8*H8,2)</f>
        <v>0</v>
      </c>
      <c r="J8" s="194"/>
      <c r="K8" s="195">
        <f t="shared" ref="K8:K13" si="2">ROUND(E8*J8,2)</f>
        <v>0</v>
      </c>
      <c r="L8" s="195">
        <v>15</v>
      </c>
      <c r="M8" s="195">
        <f t="shared" ref="M8:M13" si="3">G8*(1+L8/100)</f>
        <v>0</v>
      </c>
      <c r="N8" s="195">
        <v>0</v>
      </c>
      <c r="O8" s="195">
        <f t="shared" ref="O8:O13" si="4">ROUND(E8*N8,2)</f>
        <v>0</v>
      </c>
      <c r="P8" s="195">
        <v>0</v>
      </c>
      <c r="Q8" s="195">
        <f t="shared" ref="Q8:Q13" si="5">ROUND(E8*P8,2)</f>
        <v>0</v>
      </c>
      <c r="R8" s="195"/>
      <c r="S8" s="195" t="s">
        <v>154</v>
      </c>
      <c r="T8" s="195">
        <v>0</v>
      </c>
      <c r="U8" s="196">
        <f t="shared" ref="U8:U13" si="6">ROUND(E8*T8,2)</f>
        <v>0</v>
      </c>
      <c r="V8" s="195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 t="s">
        <v>317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>
      <c r="A9" s="172">
        <v>2</v>
      </c>
      <c r="B9" s="182" t="s">
        <v>554</v>
      </c>
      <c r="C9" s="211" t="s">
        <v>555</v>
      </c>
      <c r="D9" s="184" t="s">
        <v>170</v>
      </c>
      <c r="E9" s="188">
        <v>3</v>
      </c>
      <c r="F9" s="194"/>
      <c r="G9" s="195">
        <f t="shared" si="0"/>
        <v>0</v>
      </c>
      <c r="H9" s="194"/>
      <c r="I9" s="195">
        <f t="shared" si="1"/>
        <v>0</v>
      </c>
      <c r="J9" s="194"/>
      <c r="K9" s="195">
        <f t="shared" si="2"/>
        <v>0</v>
      </c>
      <c r="L9" s="195">
        <v>15</v>
      </c>
      <c r="M9" s="195">
        <f t="shared" si="3"/>
        <v>0</v>
      </c>
      <c r="N9" s="195">
        <v>0</v>
      </c>
      <c r="O9" s="195">
        <f t="shared" si="4"/>
        <v>0</v>
      </c>
      <c r="P9" s="195">
        <v>0</v>
      </c>
      <c r="Q9" s="195">
        <f t="shared" si="5"/>
        <v>0</v>
      </c>
      <c r="R9" s="195"/>
      <c r="S9" s="195" t="s">
        <v>154</v>
      </c>
      <c r="T9" s="195">
        <v>0</v>
      </c>
      <c r="U9" s="196">
        <f t="shared" si="6"/>
        <v>0</v>
      </c>
      <c r="V9" s="195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 t="s">
        <v>317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outlineLevel="1">
      <c r="A10" s="172">
        <v>3</v>
      </c>
      <c r="B10" s="182" t="s">
        <v>556</v>
      </c>
      <c r="C10" s="211" t="s">
        <v>557</v>
      </c>
      <c r="D10" s="184" t="s">
        <v>170</v>
      </c>
      <c r="E10" s="188">
        <v>2</v>
      </c>
      <c r="F10" s="194"/>
      <c r="G10" s="195">
        <f t="shared" si="0"/>
        <v>0</v>
      </c>
      <c r="H10" s="194"/>
      <c r="I10" s="195">
        <f t="shared" si="1"/>
        <v>0</v>
      </c>
      <c r="J10" s="194"/>
      <c r="K10" s="195">
        <f t="shared" si="2"/>
        <v>0</v>
      </c>
      <c r="L10" s="195">
        <v>15</v>
      </c>
      <c r="M10" s="195">
        <f t="shared" si="3"/>
        <v>0</v>
      </c>
      <c r="N10" s="195">
        <v>0</v>
      </c>
      <c r="O10" s="195">
        <f t="shared" si="4"/>
        <v>0</v>
      </c>
      <c r="P10" s="195">
        <v>0</v>
      </c>
      <c r="Q10" s="195">
        <f t="shared" si="5"/>
        <v>0</v>
      </c>
      <c r="R10" s="195"/>
      <c r="S10" s="195" t="s">
        <v>154</v>
      </c>
      <c r="T10" s="195">
        <v>0</v>
      </c>
      <c r="U10" s="196">
        <f t="shared" si="6"/>
        <v>0</v>
      </c>
      <c r="V10" s="195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 t="s">
        <v>317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 outlineLevel="1">
      <c r="A11" s="172">
        <v>4</v>
      </c>
      <c r="B11" s="182" t="s">
        <v>558</v>
      </c>
      <c r="C11" s="211" t="s">
        <v>559</v>
      </c>
      <c r="D11" s="184" t="s">
        <v>170</v>
      </c>
      <c r="E11" s="188">
        <v>1</v>
      </c>
      <c r="F11" s="194"/>
      <c r="G11" s="195">
        <f t="shared" si="0"/>
        <v>0</v>
      </c>
      <c r="H11" s="194"/>
      <c r="I11" s="195">
        <f t="shared" si="1"/>
        <v>0</v>
      </c>
      <c r="J11" s="194"/>
      <c r="K11" s="195">
        <f t="shared" si="2"/>
        <v>0</v>
      </c>
      <c r="L11" s="195">
        <v>15</v>
      </c>
      <c r="M11" s="195">
        <f t="shared" si="3"/>
        <v>0</v>
      </c>
      <c r="N11" s="195">
        <v>0</v>
      </c>
      <c r="O11" s="195">
        <f t="shared" si="4"/>
        <v>0</v>
      </c>
      <c r="P11" s="195">
        <v>0</v>
      </c>
      <c r="Q11" s="195">
        <f t="shared" si="5"/>
        <v>0</v>
      </c>
      <c r="R11" s="195"/>
      <c r="S11" s="195" t="s">
        <v>154</v>
      </c>
      <c r="T11" s="195">
        <v>0</v>
      </c>
      <c r="U11" s="196">
        <f t="shared" si="6"/>
        <v>0</v>
      </c>
      <c r="V11" s="195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 t="s">
        <v>317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outlineLevel="1">
      <c r="A12" s="172">
        <v>5</v>
      </c>
      <c r="B12" s="182" t="s">
        <v>560</v>
      </c>
      <c r="C12" s="211" t="s">
        <v>561</v>
      </c>
      <c r="D12" s="184" t="s">
        <v>170</v>
      </c>
      <c r="E12" s="188">
        <v>1</v>
      </c>
      <c r="F12" s="194"/>
      <c r="G12" s="195">
        <f t="shared" si="0"/>
        <v>0</v>
      </c>
      <c r="H12" s="194"/>
      <c r="I12" s="195">
        <f t="shared" si="1"/>
        <v>0</v>
      </c>
      <c r="J12" s="194"/>
      <c r="K12" s="195">
        <f t="shared" si="2"/>
        <v>0</v>
      </c>
      <c r="L12" s="195">
        <v>15</v>
      </c>
      <c r="M12" s="195">
        <f t="shared" si="3"/>
        <v>0</v>
      </c>
      <c r="N12" s="195">
        <v>0</v>
      </c>
      <c r="O12" s="195">
        <f t="shared" si="4"/>
        <v>0</v>
      </c>
      <c r="P12" s="195">
        <v>0</v>
      </c>
      <c r="Q12" s="195">
        <f t="shared" si="5"/>
        <v>0</v>
      </c>
      <c r="R12" s="195"/>
      <c r="S12" s="195" t="s">
        <v>154</v>
      </c>
      <c r="T12" s="195">
        <v>0</v>
      </c>
      <c r="U12" s="196">
        <f t="shared" si="6"/>
        <v>0</v>
      </c>
      <c r="V12" s="195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 t="s">
        <v>317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>
      <c r="A13" s="172">
        <v>6</v>
      </c>
      <c r="B13" s="182" t="s">
        <v>562</v>
      </c>
      <c r="C13" s="211" t="s">
        <v>563</v>
      </c>
      <c r="D13" s="184" t="s">
        <v>0</v>
      </c>
      <c r="E13" s="191"/>
      <c r="F13" s="194"/>
      <c r="G13" s="195">
        <f t="shared" si="0"/>
        <v>0</v>
      </c>
      <c r="H13" s="194"/>
      <c r="I13" s="195">
        <f t="shared" si="1"/>
        <v>0</v>
      </c>
      <c r="J13" s="194"/>
      <c r="K13" s="195">
        <f t="shared" si="2"/>
        <v>0</v>
      </c>
      <c r="L13" s="195">
        <v>15</v>
      </c>
      <c r="M13" s="195">
        <f t="shared" si="3"/>
        <v>0</v>
      </c>
      <c r="N13" s="195">
        <v>0</v>
      </c>
      <c r="O13" s="195">
        <f t="shared" si="4"/>
        <v>0</v>
      </c>
      <c r="P13" s="195">
        <v>0</v>
      </c>
      <c r="Q13" s="195">
        <f t="shared" si="5"/>
        <v>0</v>
      </c>
      <c r="R13" s="195"/>
      <c r="S13" s="195" t="s">
        <v>164</v>
      </c>
      <c r="T13" s="195">
        <v>0</v>
      </c>
      <c r="U13" s="196">
        <f t="shared" si="6"/>
        <v>0</v>
      </c>
      <c r="V13" s="195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 t="s">
        <v>301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>
      <c r="A14" s="178" t="s">
        <v>149</v>
      </c>
      <c r="B14" s="183" t="s">
        <v>97</v>
      </c>
      <c r="C14" s="212" t="s">
        <v>98</v>
      </c>
      <c r="D14" s="185"/>
      <c r="E14" s="189"/>
      <c r="F14" s="197"/>
      <c r="G14" s="197">
        <f>SUMIF(AG15:AG25,"&lt;&gt;NOR",G15:G25)</f>
        <v>0</v>
      </c>
      <c r="H14" s="197"/>
      <c r="I14" s="197">
        <f>SUM(I15:I25)</f>
        <v>0</v>
      </c>
      <c r="J14" s="197"/>
      <c r="K14" s="197">
        <f>SUM(K15:K25)</f>
        <v>0</v>
      </c>
      <c r="L14" s="197"/>
      <c r="M14" s="197">
        <f>SUM(M15:M25)</f>
        <v>0</v>
      </c>
      <c r="N14" s="197"/>
      <c r="O14" s="197">
        <f>SUM(O15:O25)</f>
        <v>0</v>
      </c>
      <c r="P14" s="197"/>
      <c r="Q14" s="197">
        <f>SUM(Q15:Q25)</f>
        <v>0</v>
      </c>
      <c r="R14" s="197"/>
      <c r="S14" s="197"/>
      <c r="T14" s="197"/>
      <c r="U14" s="198">
        <f>SUM(U15:U25)</f>
        <v>0</v>
      </c>
      <c r="V14" s="197"/>
      <c r="AG14" t="s">
        <v>150</v>
      </c>
    </row>
    <row r="15" spans="1:60" outlineLevel="1">
      <c r="A15" s="172">
        <v>7</v>
      </c>
      <c r="B15" s="182" t="s">
        <v>564</v>
      </c>
      <c r="C15" s="211" t="s">
        <v>565</v>
      </c>
      <c r="D15" s="184" t="s">
        <v>179</v>
      </c>
      <c r="E15" s="188">
        <v>12.4</v>
      </c>
      <c r="F15" s="194"/>
      <c r="G15" s="195">
        <f t="shared" ref="G15:G25" si="7">ROUND(E15*F15,2)</f>
        <v>0</v>
      </c>
      <c r="H15" s="194"/>
      <c r="I15" s="195">
        <f t="shared" ref="I15:I25" si="8">ROUND(E15*H15,2)</f>
        <v>0</v>
      </c>
      <c r="J15" s="194"/>
      <c r="K15" s="195">
        <f t="shared" ref="K15:K25" si="9">ROUND(E15*J15,2)</f>
        <v>0</v>
      </c>
      <c r="L15" s="195">
        <v>15</v>
      </c>
      <c r="M15" s="195">
        <f t="shared" ref="M15:M25" si="10">G15*(1+L15/100)</f>
        <v>0</v>
      </c>
      <c r="N15" s="195">
        <v>0</v>
      </c>
      <c r="O15" s="195">
        <f t="shared" ref="O15:O25" si="11">ROUND(E15*N15,2)</f>
        <v>0</v>
      </c>
      <c r="P15" s="195">
        <v>0</v>
      </c>
      <c r="Q15" s="195">
        <f t="shared" ref="Q15:Q25" si="12">ROUND(E15*P15,2)</f>
        <v>0</v>
      </c>
      <c r="R15" s="195"/>
      <c r="S15" s="195" t="s">
        <v>154</v>
      </c>
      <c r="T15" s="195">
        <v>0</v>
      </c>
      <c r="U15" s="196">
        <f t="shared" ref="U15:U25" si="13">ROUND(E15*T15,2)</f>
        <v>0</v>
      </c>
      <c r="V15" s="195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 t="s">
        <v>317</v>
      </c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 outlineLevel="1">
      <c r="A16" s="172">
        <v>8</v>
      </c>
      <c r="B16" s="182" t="s">
        <v>566</v>
      </c>
      <c r="C16" s="211" t="s">
        <v>567</v>
      </c>
      <c r="D16" s="184" t="s">
        <v>179</v>
      </c>
      <c r="E16" s="188">
        <v>17.600000000000001</v>
      </c>
      <c r="F16" s="194"/>
      <c r="G16" s="195">
        <f t="shared" si="7"/>
        <v>0</v>
      </c>
      <c r="H16" s="194"/>
      <c r="I16" s="195">
        <f t="shared" si="8"/>
        <v>0</v>
      </c>
      <c r="J16" s="194"/>
      <c r="K16" s="195">
        <f t="shared" si="9"/>
        <v>0</v>
      </c>
      <c r="L16" s="195">
        <v>15</v>
      </c>
      <c r="M16" s="195">
        <f t="shared" si="10"/>
        <v>0</v>
      </c>
      <c r="N16" s="195">
        <v>0</v>
      </c>
      <c r="O16" s="195">
        <f t="shared" si="11"/>
        <v>0</v>
      </c>
      <c r="P16" s="195">
        <v>0</v>
      </c>
      <c r="Q16" s="195">
        <f t="shared" si="12"/>
        <v>0</v>
      </c>
      <c r="R16" s="195"/>
      <c r="S16" s="195" t="s">
        <v>154</v>
      </c>
      <c r="T16" s="195">
        <v>0</v>
      </c>
      <c r="U16" s="196">
        <f t="shared" si="13"/>
        <v>0</v>
      </c>
      <c r="V16" s="195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 t="s">
        <v>317</v>
      </c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ht="22.5" outlineLevel="1">
      <c r="A17" s="172">
        <v>9</v>
      </c>
      <c r="B17" s="182" t="s">
        <v>568</v>
      </c>
      <c r="C17" s="211" t="s">
        <v>569</v>
      </c>
      <c r="D17" s="184" t="s">
        <v>179</v>
      </c>
      <c r="E17" s="188">
        <v>30</v>
      </c>
      <c r="F17" s="194"/>
      <c r="G17" s="195">
        <f t="shared" si="7"/>
        <v>0</v>
      </c>
      <c r="H17" s="194"/>
      <c r="I17" s="195">
        <f t="shared" si="8"/>
        <v>0</v>
      </c>
      <c r="J17" s="194"/>
      <c r="K17" s="195">
        <f t="shared" si="9"/>
        <v>0</v>
      </c>
      <c r="L17" s="195">
        <v>15</v>
      </c>
      <c r="M17" s="195">
        <f t="shared" si="10"/>
        <v>0</v>
      </c>
      <c r="N17" s="195">
        <v>0</v>
      </c>
      <c r="O17" s="195">
        <f t="shared" si="11"/>
        <v>0</v>
      </c>
      <c r="P17" s="195">
        <v>0</v>
      </c>
      <c r="Q17" s="195">
        <f t="shared" si="12"/>
        <v>0</v>
      </c>
      <c r="R17" s="195"/>
      <c r="S17" s="195" t="s">
        <v>154</v>
      </c>
      <c r="T17" s="195">
        <v>0</v>
      </c>
      <c r="U17" s="196">
        <f t="shared" si="13"/>
        <v>0</v>
      </c>
      <c r="V17" s="195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 t="s">
        <v>317</v>
      </c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>
      <c r="A18" s="172">
        <v>10</v>
      </c>
      <c r="B18" s="182" t="s">
        <v>570</v>
      </c>
      <c r="C18" s="211" t="s">
        <v>571</v>
      </c>
      <c r="D18" s="184" t="s">
        <v>170</v>
      </c>
      <c r="E18" s="188">
        <v>8</v>
      </c>
      <c r="F18" s="194"/>
      <c r="G18" s="195">
        <f t="shared" si="7"/>
        <v>0</v>
      </c>
      <c r="H18" s="194"/>
      <c r="I18" s="195">
        <f t="shared" si="8"/>
        <v>0</v>
      </c>
      <c r="J18" s="194"/>
      <c r="K18" s="195">
        <f t="shared" si="9"/>
        <v>0</v>
      </c>
      <c r="L18" s="195">
        <v>15</v>
      </c>
      <c r="M18" s="195">
        <f t="shared" si="10"/>
        <v>0</v>
      </c>
      <c r="N18" s="195">
        <v>0</v>
      </c>
      <c r="O18" s="195">
        <f t="shared" si="11"/>
        <v>0</v>
      </c>
      <c r="P18" s="195">
        <v>0</v>
      </c>
      <c r="Q18" s="195">
        <f t="shared" si="12"/>
        <v>0</v>
      </c>
      <c r="R18" s="195"/>
      <c r="S18" s="195" t="s">
        <v>154</v>
      </c>
      <c r="T18" s="195">
        <v>0</v>
      </c>
      <c r="U18" s="196">
        <f t="shared" si="13"/>
        <v>0</v>
      </c>
      <c r="V18" s="195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 t="s">
        <v>317</v>
      </c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>
      <c r="A19" s="172">
        <v>11</v>
      </c>
      <c r="B19" s="182" t="s">
        <v>572</v>
      </c>
      <c r="C19" s="211" t="s">
        <v>573</v>
      </c>
      <c r="D19" s="184" t="s">
        <v>170</v>
      </c>
      <c r="E19" s="188">
        <v>8</v>
      </c>
      <c r="F19" s="194"/>
      <c r="G19" s="195">
        <f t="shared" si="7"/>
        <v>0</v>
      </c>
      <c r="H19" s="194"/>
      <c r="I19" s="195">
        <f t="shared" si="8"/>
        <v>0</v>
      </c>
      <c r="J19" s="194"/>
      <c r="K19" s="195">
        <f t="shared" si="9"/>
        <v>0</v>
      </c>
      <c r="L19" s="195">
        <v>15</v>
      </c>
      <c r="M19" s="195">
        <f t="shared" si="10"/>
        <v>0</v>
      </c>
      <c r="N19" s="195">
        <v>0</v>
      </c>
      <c r="O19" s="195">
        <f t="shared" si="11"/>
        <v>0</v>
      </c>
      <c r="P19" s="195">
        <v>0</v>
      </c>
      <c r="Q19" s="195">
        <f t="shared" si="12"/>
        <v>0</v>
      </c>
      <c r="R19" s="195"/>
      <c r="S19" s="195" t="s">
        <v>154</v>
      </c>
      <c r="T19" s="195">
        <v>0</v>
      </c>
      <c r="U19" s="196">
        <f t="shared" si="13"/>
        <v>0</v>
      </c>
      <c r="V19" s="195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 t="s">
        <v>317</v>
      </c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>
      <c r="A20" s="172">
        <v>12</v>
      </c>
      <c r="B20" s="182" t="s">
        <v>574</v>
      </c>
      <c r="C20" s="211" t="s">
        <v>575</v>
      </c>
      <c r="D20" s="184" t="s">
        <v>170</v>
      </c>
      <c r="E20" s="188">
        <v>1</v>
      </c>
      <c r="F20" s="194"/>
      <c r="G20" s="195">
        <f t="shared" si="7"/>
        <v>0</v>
      </c>
      <c r="H20" s="194"/>
      <c r="I20" s="195">
        <f t="shared" si="8"/>
        <v>0</v>
      </c>
      <c r="J20" s="194"/>
      <c r="K20" s="195">
        <f t="shared" si="9"/>
        <v>0</v>
      </c>
      <c r="L20" s="195">
        <v>15</v>
      </c>
      <c r="M20" s="195">
        <f t="shared" si="10"/>
        <v>0</v>
      </c>
      <c r="N20" s="195">
        <v>0</v>
      </c>
      <c r="O20" s="195">
        <f t="shared" si="11"/>
        <v>0</v>
      </c>
      <c r="P20" s="195">
        <v>0</v>
      </c>
      <c r="Q20" s="195">
        <f t="shared" si="12"/>
        <v>0</v>
      </c>
      <c r="R20" s="195"/>
      <c r="S20" s="195" t="s">
        <v>154</v>
      </c>
      <c r="T20" s="195">
        <v>0</v>
      </c>
      <c r="U20" s="196">
        <f t="shared" si="13"/>
        <v>0</v>
      </c>
      <c r="V20" s="195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 t="s">
        <v>317</v>
      </c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>
      <c r="A21" s="172">
        <v>13</v>
      </c>
      <c r="B21" s="182" t="s">
        <v>576</v>
      </c>
      <c r="C21" s="211" t="s">
        <v>577</v>
      </c>
      <c r="D21" s="184" t="s">
        <v>170</v>
      </c>
      <c r="E21" s="188">
        <v>10</v>
      </c>
      <c r="F21" s="194"/>
      <c r="G21" s="195">
        <f t="shared" si="7"/>
        <v>0</v>
      </c>
      <c r="H21" s="194"/>
      <c r="I21" s="195">
        <f t="shared" si="8"/>
        <v>0</v>
      </c>
      <c r="J21" s="194"/>
      <c r="K21" s="195">
        <f t="shared" si="9"/>
        <v>0</v>
      </c>
      <c r="L21" s="195">
        <v>15</v>
      </c>
      <c r="M21" s="195">
        <f t="shared" si="10"/>
        <v>0</v>
      </c>
      <c r="N21" s="195">
        <v>0</v>
      </c>
      <c r="O21" s="195">
        <f t="shared" si="11"/>
        <v>0</v>
      </c>
      <c r="P21" s="195">
        <v>0</v>
      </c>
      <c r="Q21" s="195">
        <f t="shared" si="12"/>
        <v>0</v>
      </c>
      <c r="R21" s="195"/>
      <c r="S21" s="195" t="s">
        <v>154</v>
      </c>
      <c r="T21" s="195">
        <v>0</v>
      </c>
      <c r="U21" s="196">
        <f t="shared" si="13"/>
        <v>0</v>
      </c>
      <c r="V21" s="195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 t="s">
        <v>317</v>
      </c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outlineLevel="1">
      <c r="A22" s="172">
        <v>14</v>
      </c>
      <c r="B22" s="182" t="s">
        <v>578</v>
      </c>
      <c r="C22" s="211" t="s">
        <v>579</v>
      </c>
      <c r="D22" s="184" t="s">
        <v>170</v>
      </c>
      <c r="E22" s="188">
        <v>1</v>
      </c>
      <c r="F22" s="194"/>
      <c r="G22" s="195">
        <f t="shared" si="7"/>
        <v>0</v>
      </c>
      <c r="H22" s="194"/>
      <c r="I22" s="195">
        <f t="shared" si="8"/>
        <v>0</v>
      </c>
      <c r="J22" s="194"/>
      <c r="K22" s="195">
        <f t="shared" si="9"/>
        <v>0</v>
      </c>
      <c r="L22" s="195">
        <v>15</v>
      </c>
      <c r="M22" s="195">
        <f t="shared" si="10"/>
        <v>0</v>
      </c>
      <c r="N22" s="195">
        <v>0</v>
      </c>
      <c r="O22" s="195">
        <f t="shared" si="11"/>
        <v>0</v>
      </c>
      <c r="P22" s="195">
        <v>0</v>
      </c>
      <c r="Q22" s="195">
        <f t="shared" si="12"/>
        <v>0</v>
      </c>
      <c r="R22" s="195"/>
      <c r="S22" s="195" t="s">
        <v>154</v>
      </c>
      <c r="T22" s="195">
        <v>0</v>
      </c>
      <c r="U22" s="196">
        <f t="shared" si="13"/>
        <v>0</v>
      </c>
      <c r="V22" s="195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 t="s">
        <v>365</v>
      </c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outlineLevel="1">
      <c r="A23" s="172">
        <v>15</v>
      </c>
      <c r="B23" s="182" t="s">
        <v>580</v>
      </c>
      <c r="C23" s="211" t="s">
        <v>581</v>
      </c>
      <c r="D23" s="184" t="s">
        <v>179</v>
      </c>
      <c r="E23" s="188">
        <v>30</v>
      </c>
      <c r="F23" s="194"/>
      <c r="G23" s="195">
        <f t="shared" si="7"/>
        <v>0</v>
      </c>
      <c r="H23" s="194"/>
      <c r="I23" s="195">
        <f t="shared" si="8"/>
        <v>0</v>
      </c>
      <c r="J23" s="194"/>
      <c r="K23" s="195">
        <f t="shared" si="9"/>
        <v>0</v>
      </c>
      <c r="L23" s="195">
        <v>15</v>
      </c>
      <c r="M23" s="195">
        <f t="shared" si="10"/>
        <v>0</v>
      </c>
      <c r="N23" s="195">
        <v>0</v>
      </c>
      <c r="O23" s="195">
        <f t="shared" si="11"/>
        <v>0</v>
      </c>
      <c r="P23" s="195">
        <v>0</v>
      </c>
      <c r="Q23" s="195">
        <f t="shared" si="12"/>
        <v>0</v>
      </c>
      <c r="R23" s="195"/>
      <c r="S23" s="195" t="s">
        <v>154</v>
      </c>
      <c r="T23" s="195">
        <v>0</v>
      </c>
      <c r="U23" s="196">
        <f t="shared" si="13"/>
        <v>0</v>
      </c>
      <c r="V23" s="195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 t="s">
        <v>317</v>
      </c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outlineLevel="1">
      <c r="A24" s="172">
        <v>16</v>
      </c>
      <c r="B24" s="182" t="s">
        <v>582</v>
      </c>
      <c r="C24" s="211" t="s">
        <v>583</v>
      </c>
      <c r="D24" s="184" t="s">
        <v>179</v>
      </c>
      <c r="E24" s="188">
        <v>30</v>
      </c>
      <c r="F24" s="194"/>
      <c r="G24" s="195">
        <f t="shared" si="7"/>
        <v>0</v>
      </c>
      <c r="H24" s="194"/>
      <c r="I24" s="195">
        <f t="shared" si="8"/>
        <v>0</v>
      </c>
      <c r="J24" s="194"/>
      <c r="K24" s="195">
        <f t="shared" si="9"/>
        <v>0</v>
      </c>
      <c r="L24" s="195">
        <v>15</v>
      </c>
      <c r="M24" s="195">
        <f t="shared" si="10"/>
        <v>0</v>
      </c>
      <c r="N24" s="195">
        <v>0</v>
      </c>
      <c r="O24" s="195">
        <f t="shared" si="11"/>
        <v>0</v>
      </c>
      <c r="P24" s="195">
        <v>0</v>
      </c>
      <c r="Q24" s="195">
        <f t="shared" si="12"/>
        <v>0</v>
      </c>
      <c r="R24" s="195"/>
      <c r="S24" s="195" t="s">
        <v>154</v>
      </c>
      <c r="T24" s="195">
        <v>0</v>
      </c>
      <c r="U24" s="196">
        <f t="shared" si="13"/>
        <v>0</v>
      </c>
      <c r="V24" s="195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 t="s">
        <v>317</v>
      </c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>
      <c r="A25" s="172">
        <v>17</v>
      </c>
      <c r="B25" s="182" t="s">
        <v>584</v>
      </c>
      <c r="C25" s="211" t="s">
        <v>585</v>
      </c>
      <c r="D25" s="184" t="s">
        <v>0</v>
      </c>
      <c r="E25" s="191"/>
      <c r="F25" s="194"/>
      <c r="G25" s="195">
        <f t="shared" si="7"/>
        <v>0</v>
      </c>
      <c r="H25" s="194"/>
      <c r="I25" s="195">
        <f t="shared" si="8"/>
        <v>0</v>
      </c>
      <c r="J25" s="194"/>
      <c r="K25" s="195">
        <f t="shared" si="9"/>
        <v>0</v>
      </c>
      <c r="L25" s="195">
        <v>15</v>
      </c>
      <c r="M25" s="195">
        <f t="shared" si="10"/>
        <v>0</v>
      </c>
      <c r="N25" s="195">
        <v>0</v>
      </c>
      <c r="O25" s="195">
        <f t="shared" si="11"/>
        <v>0</v>
      </c>
      <c r="P25" s="195">
        <v>0</v>
      </c>
      <c r="Q25" s="195">
        <f t="shared" si="12"/>
        <v>0</v>
      </c>
      <c r="R25" s="195"/>
      <c r="S25" s="195" t="s">
        <v>164</v>
      </c>
      <c r="T25" s="195">
        <v>0</v>
      </c>
      <c r="U25" s="196">
        <f t="shared" si="13"/>
        <v>0</v>
      </c>
      <c r="V25" s="195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 t="s">
        <v>301</v>
      </c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>
      <c r="A26" s="178" t="s">
        <v>149</v>
      </c>
      <c r="B26" s="183" t="s">
        <v>99</v>
      </c>
      <c r="C26" s="212" t="s">
        <v>100</v>
      </c>
      <c r="D26" s="185"/>
      <c r="E26" s="189"/>
      <c r="F26" s="197"/>
      <c r="G26" s="197">
        <f>SUMIF(AG27:AG43,"&lt;&gt;NOR",G27:G43)</f>
        <v>0</v>
      </c>
      <c r="H26" s="197"/>
      <c r="I26" s="197">
        <f>SUM(I27:I43)</f>
        <v>0</v>
      </c>
      <c r="J26" s="197"/>
      <c r="K26" s="197">
        <f>SUM(K27:K43)</f>
        <v>0</v>
      </c>
      <c r="L26" s="197"/>
      <c r="M26" s="197">
        <f>SUM(M27:M43)</f>
        <v>0</v>
      </c>
      <c r="N26" s="197"/>
      <c r="O26" s="197">
        <f>SUM(O27:O43)</f>
        <v>0.05</v>
      </c>
      <c r="P26" s="197"/>
      <c r="Q26" s="197">
        <f>SUM(Q27:Q43)</f>
        <v>0</v>
      </c>
      <c r="R26" s="197"/>
      <c r="S26" s="197"/>
      <c r="T26" s="197"/>
      <c r="U26" s="198">
        <f>SUM(U27:U43)</f>
        <v>1.77</v>
      </c>
      <c r="V26" s="197"/>
      <c r="AG26" t="s">
        <v>150</v>
      </c>
    </row>
    <row r="27" spans="1:60" outlineLevel="1">
      <c r="A27" s="172">
        <v>18</v>
      </c>
      <c r="B27" s="182" t="s">
        <v>586</v>
      </c>
      <c r="C27" s="211" t="s">
        <v>587</v>
      </c>
      <c r="D27" s="184" t="s">
        <v>153</v>
      </c>
      <c r="E27" s="188">
        <v>1</v>
      </c>
      <c r="F27" s="194"/>
      <c r="G27" s="195">
        <f t="shared" ref="G27:G43" si="14">ROUND(E27*F27,2)</f>
        <v>0</v>
      </c>
      <c r="H27" s="194"/>
      <c r="I27" s="195">
        <f t="shared" ref="I27:I43" si="15">ROUND(E27*H27,2)</f>
        <v>0</v>
      </c>
      <c r="J27" s="194"/>
      <c r="K27" s="195">
        <f t="shared" ref="K27:K43" si="16">ROUND(E27*J27,2)</f>
        <v>0</v>
      </c>
      <c r="L27" s="195">
        <v>15</v>
      </c>
      <c r="M27" s="195">
        <f t="shared" ref="M27:M43" si="17">G27*(1+L27/100)</f>
        <v>0</v>
      </c>
      <c r="N27" s="195">
        <v>2.6720000000000001E-2</v>
      </c>
      <c r="O27" s="195">
        <f t="shared" ref="O27:O43" si="18">ROUND(E27*N27,2)</f>
        <v>0.03</v>
      </c>
      <c r="P27" s="195">
        <v>0</v>
      </c>
      <c r="Q27" s="195">
        <f t="shared" ref="Q27:Q43" si="19">ROUND(E27*P27,2)</f>
        <v>0</v>
      </c>
      <c r="R27" s="195"/>
      <c r="S27" s="195" t="s">
        <v>154</v>
      </c>
      <c r="T27" s="195">
        <v>0</v>
      </c>
      <c r="U27" s="196">
        <f t="shared" ref="U27:U43" si="20">ROUND(E27*T27,2)</f>
        <v>0</v>
      </c>
      <c r="V27" s="195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 t="s">
        <v>317</v>
      </c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outlineLevel="1">
      <c r="A28" s="172">
        <v>19</v>
      </c>
      <c r="B28" s="182" t="s">
        <v>588</v>
      </c>
      <c r="C28" s="211" t="s">
        <v>589</v>
      </c>
      <c r="D28" s="184" t="s">
        <v>153</v>
      </c>
      <c r="E28" s="188">
        <v>1</v>
      </c>
      <c r="F28" s="194"/>
      <c r="G28" s="195">
        <f t="shared" si="14"/>
        <v>0</v>
      </c>
      <c r="H28" s="194"/>
      <c r="I28" s="195">
        <f t="shared" si="15"/>
        <v>0</v>
      </c>
      <c r="J28" s="194"/>
      <c r="K28" s="195">
        <f t="shared" si="16"/>
        <v>0</v>
      </c>
      <c r="L28" s="195">
        <v>15</v>
      </c>
      <c r="M28" s="195">
        <f t="shared" si="17"/>
        <v>0</v>
      </c>
      <c r="N28" s="195">
        <v>7.0099999999999997E-3</v>
      </c>
      <c r="O28" s="195">
        <f t="shared" si="18"/>
        <v>0.01</v>
      </c>
      <c r="P28" s="195">
        <v>0</v>
      </c>
      <c r="Q28" s="195">
        <f t="shared" si="19"/>
        <v>0</v>
      </c>
      <c r="R28" s="195" t="s">
        <v>274</v>
      </c>
      <c r="S28" s="195" t="s">
        <v>164</v>
      </c>
      <c r="T28" s="195">
        <v>1.77</v>
      </c>
      <c r="U28" s="196">
        <f t="shared" si="20"/>
        <v>1.77</v>
      </c>
      <c r="V28" s="195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 t="s">
        <v>165</v>
      </c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</row>
    <row r="29" spans="1:60" outlineLevel="1">
      <c r="A29" s="172">
        <v>20</v>
      </c>
      <c r="B29" s="182" t="s">
        <v>590</v>
      </c>
      <c r="C29" s="211" t="s">
        <v>591</v>
      </c>
      <c r="D29" s="184" t="s">
        <v>153</v>
      </c>
      <c r="E29" s="188">
        <v>1</v>
      </c>
      <c r="F29" s="194"/>
      <c r="G29" s="195">
        <f t="shared" si="14"/>
        <v>0</v>
      </c>
      <c r="H29" s="194"/>
      <c r="I29" s="195">
        <f t="shared" si="15"/>
        <v>0</v>
      </c>
      <c r="J29" s="194"/>
      <c r="K29" s="195">
        <f t="shared" si="16"/>
        <v>0</v>
      </c>
      <c r="L29" s="195">
        <v>15</v>
      </c>
      <c r="M29" s="195">
        <f t="shared" si="17"/>
        <v>0</v>
      </c>
      <c r="N29" s="195">
        <v>1.201E-2</v>
      </c>
      <c r="O29" s="195">
        <f t="shared" si="18"/>
        <v>0.01</v>
      </c>
      <c r="P29" s="195">
        <v>0</v>
      </c>
      <c r="Q29" s="195">
        <f t="shared" si="19"/>
        <v>0</v>
      </c>
      <c r="R29" s="195"/>
      <c r="S29" s="195" t="s">
        <v>154</v>
      </c>
      <c r="T29" s="195">
        <v>0</v>
      </c>
      <c r="U29" s="196">
        <f t="shared" si="20"/>
        <v>0</v>
      </c>
      <c r="V29" s="195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 t="s">
        <v>317</v>
      </c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outlineLevel="1">
      <c r="A30" s="172">
        <v>21</v>
      </c>
      <c r="B30" s="182" t="s">
        <v>592</v>
      </c>
      <c r="C30" s="211" t="s">
        <v>593</v>
      </c>
      <c r="D30" s="184" t="s">
        <v>153</v>
      </c>
      <c r="E30" s="188">
        <v>1</v>
      </c>
      <c r="F30" s="194"/>
      <c r="G30" s="195">
        <f t="shared" si="14"/>
        <v>0</v>
      </c>
      <c r="H30" s="194"/>
      <c r="I30" s="195">
        <f t="shared" si="15"/>
        <v>0</v>
      </c>
      <c r="J30" s="194"/>
      <c r="K30" s="195">
        <f t="shared" si="16"/>
        <v>0</v>
      </c>
      <c r="L30" s="195">
        <v>15</v>
      </c>
      <c r="M30" s="195">
        <f t="shared" si="17"/>
        <v>0</v>
      </c>
      <c r="N30" s="195">
        <v>0</v>
      </c>
      <c r="O30" s="195">
        <f t="shared" si="18"/>
        <v>0</v>
      </c>
      <c r="P30" s="195">
        <v>0</v>
      </c>
      <c r="Q30" s="195">
        <f t="shared" si="19"/>
        <v>0</v>
      </c>
      <c r="R30" s="195"/>
      <c r="S30" s="195" t="s">
        <v>154</v>
      </c>
      <c r="T30" s="195">
        <v>0</v>
      </c>
      <c r="U30" s="196">
        <f t="shared" si="20"/>
        <v>0</v>
      </c>
      <c r="V30" s="195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 t="s">
        <v>317</v>
      </c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ht="22.5" outlineLevel="1">
      <c r="A31" s="172">
        <v>22</v>
      </c>
      <c r="B31" s="182" t="s">
        <v>594</v>
      </c>
      <c r="C31" s="211" t="s">
        <v>595</v>
      </c>
      <c r="D31" s="184" t="s">
        <v>170</v>
      </c>
      <c r="E31" s="188">
        <v>1</v>
      </c>
      <c r="F31" s="194"/>
      <c r="G31" s="195">
        <f t="shared" si="14"/>
        <v>0</v>
      </c>
      <c r="H31" s="194"/>
      <c r="I31" s="195">
        <f t="shared" si="15"/>
        <v>0</v>
      </c>
      <c r="J31" s="194"/>
      <c r="K31" s="195">
        <f t="shared" si="16"/>
        <v>0</v>
      </c>
      <c r="L31" s="195">
        <v>15</v>
      </c>
      <c r="M31" s="195">
        <f t="shared" si="17"/>
        <v>0</v>
      </c>
      <c r="N31" s="195">
        <v>0</v>
      </c>
      <c r="O31" s="195">
        <f t="shared" si="18"/>
        <v>0</v>
      </c>
      <c r="P31" s="195">
        <v>0</v>
      </c>
      <c r="Q31" s="195">
        <f t="shared" si="19"/>
        <v>0</v>
      </c>
      <c r="R31" s="195"/>
      <c r="S31" s="195" t="s">
        <v>154</v>
      </c>
      <c r="T31" s="195">
        <v>0</v>
      </c>
      <c r="U31" s="196">
        <f t="shared" si="20"/>
        <v>0</v>
      </c>
      <c r="V31" s="195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 t="s">
        <v>365</v>
      </c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outlineLevel="1">
      <c r="A32" s="172">
        <v>23</v>
      </c>
      <c r="B32" s="182" t="s">
        <v>596</v>
      </c>
      <c r="C32" s="211" t="s">
        <v>597</v>
      </c>
      <c r="D32" s="184" t="s">
        <v>153</v>
      </c>
      <c r="E32" s="188">
        <v>1</v>
      </c>
      <c r="F32" s="194"/>
      <c r="G32" s="195">
        <f t="shared" si="14"/>
        <v>0</v>
      </c>
      <c r="H32" s="194"/>
      <c r="I32" s="195">
        <f t="shared" si="15"/>
        <v>0</v>
      </c>
      <c r="J32" s="194"/>
      <c r="K32" s="195">
        <f t="shared" si="16"/>
        <v>0</v>
      </c>
      <c r="L32" s="195">
        <v>15</v>
      </c>
      <c r="M32" s="195">
        <f t="shared" si="17"/>
        <v>0</v>
      </c>
      <c r="N32" s="195">
        <v>0</v>
      </c>
      <c r="O32" s="195">
        <f t="shared" si="18"/>
        <v>0</v>
      </c>
      <c r="P32" s="195">
        <v>0</v>
      </c>
      <c r="Q32" s="195">
        <f t="shared" si="19"/>
        <v>0</v>
      </c>
      <c r="R32" s="195"/>
      <c r="S32" s="195" t="s">
        <v>154</v>
      </c>
      <c r="T32" s="195">
        <v>0</v>
      </c>
      <c r="U32" s="196">
        <f t="shared" si="20"/>
        <v>0</v>
      </c>
      <c r="V32" s="195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 t="s">
        <v>317</v>
      </c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ht="22.5" outlineLevel="1">
      <c r="A33" s="172">
        <v>24</v>
      </c>
      <c r="B33" s="182" t="s">
        <v>594</v>
      </c>
      <c r="C33" s="211" t="s">
        <v>598</v>
      </c>
      <c r="D33" s="184" t="s">
        <v>170</v>
      </c>
      <c r="E33" s="188">
        <v>1</v>
      </c>
      <c r="F33" s="194"/>
      <c r="G33" s="195">
        <f t="shared" si="14"/>
        <v>0</v>
      </c>
      <c r="H33" s="194"/>
      <c r="I33" s="195">
        <f t="shared" si="15"/>
        <v>0</v>
      </c>
      <c r="J33" s="194"/>
      <c r="K33" s="195">
        <f t="shared" si="16"/>
        <v>0</v>
      </c>
      <c r="L33" s="195">
        <v>15</v>
      </c>
      <c r="M33" s="195">
        <f t="shared" si="17"/>
        <v>0</v>
      </c>
      <c r="N33" s="195">
        <v>0</v>
      </c>
      <c r="O33" s="195">
        <f t="shared" si="18"/>
        <v>0</v>
      </c>
      <c r="P33" s="195">
        <v>0</v>
      </c>
      <c r="Q33" s="195">
        <f t="shared" si="19"/>
        <v>0</v>
      </c>
      <c r="R33" s="195"/>
      <c r="S33" s="195" t="s">
        <v>154</v>
      </c>
      <c r="T33" s="195">
        <v>0</v>
      </c>
      <c r="U33" s="196">
        <f t="shared" si="20"/>
        <v>0</v>
      </c>
      <c r="V33" s="195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 t="s">
        <v>599</v>
      </c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ht="22.5" outlineLevel="1">
      <c r="A34" s="172">
        <v>25</v>
      </c>
      <c r="B34" s="182" t="s">
        <v>600</v>
      </c>
      <c r="C34" s="211" t="s">
        <v>601</v>
      </c>
      <c r="D34" s="184" t="s">
        <v>170</v>
      </c>
      <c r="E34" s="188">
        <v>1</v>
      </c>
      <c r="F34" s="194"/>
      <c r="G34" s="195">
        <f t="shared" si="14"/>
        <v>0</v>
      </c>
      <c r="H34" s="194"/>
      <c r="I34" s="195">
        <f t="shared" si="15"/>
        <v>0</v>
      </c>
      <c r="J34" s="194"/>
      <c r="K34" s="195">
        <f t="shared" si="16"/>
        <v>0</v>
      </c>
      <c r="L34" s="195">
        <v>15</v>
      </c>
      <c r="M34" s="195">
        <f t="shared" si="17"/>
        <v>0</v>
      </c>
      <c r="N34" s="195">
        <v>0</v>
      </c>
      <c r="O34" s="195">
        <f t="shared" si="18"/>
        <v>0</v>
      </c>
      <c r="P34" s="195">
        <v>0</v>
      </c>
      <c r="Q34" s="195">
        <f t="shared" si="19"/>
        <v>0</v>
      </c>
      <c r="R34" s="195"/>
      <c r="S34" s="195" t="s">
        <v>154</v>
      </c>
      <c r="T34" s="195">
        <v>0</v>
      </c>
      <c r="U34" s="196">
        <f t="shared" si="20"/>
        <v>0</v>
      </c>
      <c r="V34" s="195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 t="s">
        <v>317</v>
      </c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outlineLevel="1">
      <c r="A35" s="172">
        <v>26</v>
      </c>
      <c r="B35" s="182" t="s">
        <v>602</v>
      </c>
      <c r="C35" s="211" t="s">
        <v>603</v>
      </c>
      <c r="D35" s="184" t="s">
        <v>170</v>
      </c>
      <c r="E35" s="188">
        <v>1</v>
      </c>
      <c r="F35" s="194"/>
      <c r="G35" s="195">
        <f t="shared" si="14"/>
        <v>0</v>
      </c>
      <c r="H35" s="194"/>
      <c r="I35" s="195">
        <f t="shared" si="15"/>
        <v>0</v>
      </c>
      <c r="J35" s="194"/>
      <c r="K35" s="195">
        <f t="shared" si="16"/>
        <v>0</v>
      </c>
      <c r="L35" s="195">
        <v>15</v>
      </c>
      <c r="M35" s="195">
        <f t="shared" si="17"/>
        <v>0</v>
      </c>
      <c r="N35" s="195">
        <v>0</v>
      </c>
      <c r="O35" s="195">
        <f t="shared" si="18"/>
        <v>0</v>
      </c>
      <c r="P35" s="195">
        <v>0</v>
      </c>
      <c r="Q35" s="195">
        <f t="shared" si="19"/>
        <v>0</v>
      </c>
      <c r="R35" s="195"/>
      <c r="S35" s="195" t="s">
        <v>154</v>
      </c>
      <c r="T35" s="195">
        <v>0</v>
      </c>
      <c r="U35" s="196">
        <f t="shared" si="20"/>
        <v>0</v>
      </c>
      <c r="V35" s="195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 t="s">
        <v>317</v>
      </c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ht="22.5" outlineLevel="1">
      <c r="A36" s="172">
        <v>27</v>
      </c>
      <c r="B36" s="182" t="s">
        <v>604</v>
      </c>
      <c r="C36" s="211" t="s">
        <v>605</v>
      </c>
      <c r="D36" s="184" t="s">
        <v>170</v>
      </c>
      <c r="E36" s="188">
        <v>1</v>
      </c>
      <c r="F36" s="194"/>
      <c r="G36" s="195">
        <f t="shared" si="14"/>
        <v>0</v>
      </c>
      <c r="H36" s="194"/>
      <c r="I36" s="195">
        <f t="shared" si="15"/>
        <v>0</v>
      </c>
      <c r="J36" s="194"/>
      <c r="K36" s="195">
        <f t="shared" si="16"/>
        <v>0</v>
      </c>
      <c r="L36" s="195">
        <v>15</v>
      </c>
      <c r="M36" s="195">
        <f t="shared" si="17"/>
        <v>0</v>
      </c>
      <c r="N36" s="195">
        <v>0</v>
      </c>
      <c r="O36" s="195">
        <f t="shared" si="18"/>
        <v>0</v>
      </c>
      <c r="P36" s="195">
        <v>0</v>
      </c>
      <c r="Q36" s="195">
        <f t="shared" si="19"/>
        <v>0</v>
      </c>
      <c r="R36" s="195"/>
      <c r="S36" s="195" t="s">
        <v>154</v>
      </c>
      <c r="T36" s="195">
        <v>0</v>
      </c>
      <c r="U36" s="196">
        <f t="shared" si="20"/>
        <v>0</v>
      </c>
      <c r="V36" s="195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 t="s">
        <v>317</v>
      </c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outlineLevel="1">
      <c r="A37" s="172">
        <v>28</v>
      </c>
      <c r="B37" s="182" t="s">
        <v>606</v>
      </c>
      <c r="C37" s="211" t="s">
        <v>607</v>
      </c>
      <c r="D37" s="184" t="s">
        <v>170</v>
      </c>
      <c r="E37" s="188">
        <v>1</v>
      </c>
      <c r="F37" s="194"/>
      <c r="G37" s="195">
        <f t="shared" si="14"/>
        <v>0</v>
      </c>
      <c r="H37" s="194"/>
      <c r="I37" s="195">
        <f t="shared" si="15"/>
        <v>0</v>
      </c>
      <c r="J37" s="194"/>
      <c r="K37" s="195">
        <f t="shared" si="16"/>
        <v>0</v>
      </c>
      <c r="L37" s="195">
        <v>15</v>
      </c>
      <c r="M37" s="195">
        <f t="shared" si="17"/>
        <v>0</v>
      </c>
      <c r="N37" s="195">
        <v>0</v>
      </c>
      <c r="O37" s="195">
        <f t="shared" si="18"/>
        <v>0</v>
      </c>
      <c r="P37" s="195">
        <v>0</v>
      </c>
      <c r="Q37" s="195">
        <f t="shared" si="19"/>
        <v>0</v>
      </c>
      <c r="R37" s="195"/>
      <c r="S37" s="195" t="s">
        <v>154</v>
      </c>
      <c r="T37" s="195">
        <v>0</v>
      </c>
      <c r="U37" s="196">
        <f t="shared" si="20"/>
        <v>0</v>
      </c>
      <c r="V37" s="195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 t="s">
        <v>317</v>
      </c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ht="22.5" outlineLevel="1">
      <c r="A38" s="172">
        <v>29</v>
      </c>
      <c r="B38" s="182" t="s">
        <v>594</v>
      </c>
      <c r="C38" s="211" t="s">
        <v>608</v>
      </c>
      <c r="D38" s="184" t="s">
        <v>170</v>
      </c>
      <c r="E38" s="188">
        <v>1</v>
      </c>
      <c r="F38" s="194"/>
      <c r="G38" s="195">
        <f t="shared" si="14"/>
        <v>0</v>
      </c>
      <c r="H38" s="194"/>
      <c r="I38" s="195">
        <f t="shared" si="15"/>
        <v>0</v>
      </c>
      <c r="J38" s="194"/>
      <c r="K38" s="195">
        <f t="shared" si="16"/>
        <v>0</v>
      </c>
      <c r="L38" s="195">
        <v>15</v>
      </c>
      <c r="M38" s="195">
        <f t="shared" si="17"/>
        <v>0</v>
      </c>
      <c r="N38" s="195">
        <v>0</v>
      </c>
      <c r="O38" s="195">
        <f t="shared" si="18"/>
        <v>0</v>
      </c>
      <c r="P38" s="195">
        <v>0</v>
      </c>
      <c r="Q38" s="195">
        <f t="shared" si="19"/>
        <v>0</v>
      </c>
      <c r="R38" s="195"/>
      <c r="S38" s="195" t="s">
        <v>154</v>
      </c>
      <c r="T38" s="195">
        <v>0</v>
      </c>
      <c r="U38" s="196">
        <f t="shared" si="20"/>
        <v>0</v>
      </c>
      <c r="V38" s="195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 t="s">
        <v>599</v>
      </c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>
      <c r="A39" s="172">
        <v>30</v>
      </c>
      <c r="B39" s="182" t="s">
        <v>609</v>
      </c>
      <c r="C39" s="211" t="s">
        <v>610</v>
      </c>
      <c r="D39" s="184" t="s">
        <v>170</v>
      </c>
      <c r="E39" s="188">
        <v>1</v>
      </c>
      <c r="F39" s="194"/>
      <c r="G39" s="195">
        <f t="shared" si="14"/>
        <v>0</v>
      </c>
      <c r="H39" s="194"/>
      <c r="I39" s="195">
        <f t="shared" si="15"/>
        <v>0</v>
      </c>
      <c r="J39" s="194"/>
      <c r="K39" s="195">
        <f t="shared" si="16"/>
        <v>0</v>
      </c>
      <c r="L39" s="195">
        <v>15</v>
      </c>
      <c r="M39" s="195">
        <f t="shared" si="17"/>
        <v>0</v>
      </c>
      <c r="N39" s="195">
        <v>0</v>
      </c>
      <c r="O39" s="195">
        <f t="shared" si="18"/>
        <v>0</v>
      </c>
      <c r="P39" s="195">
        <v>0</v>
      </c>
      <c r="Q39" s="195">
        <f t="shared" si="19"/>
        <v>0</v>
      </c>
      <c r="R39" s="195"/>
      <c r="S39" s="195" t="s">
        <v>154</v>
      </c>
      <c r="T39" s="195">
        <v>0</v>
      </c>
      <c r="U39" s="196">
        <f t="shared" si="20"/>
        <v>0</v>
      </c>
      <c r="V39" s="195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 t="s">
        <v>317</v>
      </c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>
      <c r="A40" s="172">
        <v>31</v>
      </c>
      <c r="B40" s="182" t="s">
        <v>611</v>
      </c>
      <c r="C40" s="211" t="s">
        <v>612</v>
      </c>
      <c r="D40" s="184" t="s">
        <v>170</v>
      </c>
      <c r="E40" s="188">
        <v>1</v>
      </c>
      <c r="F40" s="194"/>
      <c r="G40" s="195">
        <f t="shared" si="14"/>
        <v>0</v>
      </c>
      <c r="H40" s="194"/>
      <c r="I40" s="195">
        <f t="shared" si="15"/>
        <v>0</v>
      </c>
      <c r="J40" s="194"/>
      <c r="K40" s="195">
        <f t="shared" si="16"/>
        <v>0</v>
      </c>
      <c r="L40" s="195">
        <v>15</v>
      </c>
      <c r="M40" s="195">
        <f t="shared" si="17"/>
        <v>0</v>
      </c>
      <c r="N40" s="195">
        <v>0</v>
      </c>
      <c r="O40" s="195">
        <f t="shared" si="18"/>
        <v>0</v>
      </c>
      <c r="P40" s="195">
        <v>0</v>
      </c>
      <c r="Q40" s="195">
        <f t="shared" si="19"/>
        <v>0</v>
      </c>
      <c r="R40" s="195"/>
      <c r="S40" s="195" t="s">
        <v>154</v>
      </c>
      <c r="T40" s="195">
        <v>0</v>
      </c>
      <c r="U40" s="196">
        <f t="shared" si="20"/>
        <v>0</v>
      </c>
      <c r="V40" s="195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 t="s">
        <v>317</v>
      </c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outlineLevel="1">
      <c r="A41" s="172">
        <v>32</v>
      </c>
      <c r="B41" s="182" t="s">
        <v>613</v>
      </c>
      <c r="C41" s="211" t="s">
        <v>614</v>
      </c>
      <c r="D41" s="184" t="s">
        <v>170</v>
      </c>
      <c r="E41" s="188">
        <v>1</v>
      </c>
      <c r="F41" s="194"/>
      <c r="G41" s="195">
        <f t="shared" si="14"/>
        <v>0</v>
      </c>
      <c r="H41" s="194"/>
      <c r="I41" s="195">
        <f t="shared" si="15"/>
        <v>0</v>
      </c>
      <c r="J41" s="194"/>
      <c r="K41" s="195">
        <f t="shared" si="16"/>
        <v>0</v>
      </c>
      <c r="L41" s="195">
        <v>15</v>
      </c>
      <c r="M41" s="195">
        <f t="shared" si="17"/>
        <v>0</v>
      </c>
      <c r="N41" s="195">
        <v>0</v>
      </c>
      <c r="O41" s="195">
        <f t="shared" si="18"/>
        <v>0</v>
      </c>
      <c r="P41" s="195">
        <v>0</v>
      </c>
      <c r="Q41" s="195">
        <f t="shared" si="19"/>
        <v>0</v>
      </c>
      <c r="R41" s="195"/>
      <c r="S41" s="195" t="s">
        <v>154</v>
      </c>
      <c r="T41" s="195">
        <v>0</v>
      </c>
      <c r="U41" s="196">
        <f t="shared" si="20"/>
        <v>0</v>
      </c>
      <c r="V41" s="195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 t="s">
        <v>317</v>
      </c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ht="22.5" outlineLevel="1">
      <c r="A42" s="172">
        <v>33</v>
      </c>
      <c r="B42" s="182" t="s">
        <v>615</v>
      </c>
      <c r="C42" s="211" t="s">
        <v>616</v>
      </c>
      <c r="D42" s="184" t="s">
        <v>170</v>
      </c>
      <c r="E42" s="188">
        <v>1</v>
      </c>
      <c r="F42" s="194"/>
      <c r="G42" s="195">
        <f t="shared" si="14"/>
        <v>0</v>
      </c>
      <c r="H42" s="194"/>
      <c r="I42" s="195">
        <f t="shared" si="15"/>
        <v>0</v>
      </c>
      <c r="J42" s="194"/>
      <c r="K42" s="195">
        <f t="shared" si="16"/>
        <v>0</v>
      </c>
      <c r="L42" s="195">
        <v>15</v>
      </c>
      <c r="M42" s="195">
        <f t="shared" si="17"/>
        <v>0</v>
      </c>
      <c r="N42" s="195">
        <v>0</v>
      </c>
      <c r="O42" s="195">
        <f t="shared" si="18"/>
        <v>0</v>
      </c>
      <c r="P42" s="195">
        <v>0</v>
      </c>
      <c r="Q42" s="195">
        <f t="shared" si="19"/>
        <v>0</v>
      </c>
      <c r="R42" s="195"/>
      <c r="S42" s="195" t="s">
        <v>154</v>
      </c>
      <c r="T42" s="195">
        <v>0</v>
      </c>
      <c r="U42" s="196">
        <f t="shared" si="20"/>
        <v>0</v>
      </c>
      <c r="V42" s="195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 t="s">
        <v>317</v>
      </c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ht="22.5" outlineLevel="1">
      <c r="A43" s="172">
        <v>34</v>
      </c>
      <c r="B43" s="182" t="s">
        <v>617</v>
      </c>
      <c r="C43" s="211" t="s">
        <v>618</v>
      </c>
      <c r="D43" s="184" t="s">
        <v>0</v>
      </c>
      <c r="E43" s="191"/>
      <c r="F43" s="194"/>
      <c r="G43" s="195">
        <f t="shared" si="14"/>
        <v>0</v>
      </c>
      <c r="H43" s="194"/>
      <c r="I43" s="195">
        <f t="shared" si="15"/>
        <v>0</v>
      </c>
      <c r="J43" s="194"/>
      <c r="K43" s="195">
        <f t="shared" si="16"/>
        <v>0</v>
      </c>
      <c r="L43" s="195">
        <v>15</v>
      </c>
      <c r="M43" s="195">
        <f t="shared" si="17"/>
        <v>0</v>
      </c>
      <c r="N43" s="195">
        <v>0</v>
      </c>
      <c r="O43" s="195">
        <f t="shared" si="18"/>
        <v>0</v>
      </c>
      <c r="P43" s="195">
        <v>0</v>
      </c>
      <c r="Q43" s="195">
        <f t="shared" si="19"/>
        <v>0</v>
      </c>
      <c r="R43" s="195"/>
      <c r="S43" s="195" t="s">
        <v>164</v>
      </c>
      <c r="T43" s="195">
        <v>0</v>
      </c>
      <c r="U43" s="196">
        <f t="shared" si="20"/>
        <v>0</v>
      </c>
      <c r="V43" s="195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 t="s">
        <v>301</v>
      </c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>
      <c r="A44" s="178" t="s">
        <v>149</v>
      </c>
      <c r="B44" s="183" t="s">
        <v>101</v>
      </c>
      <c r="C44" s="212" t="s">
        <v>102</v>
      </c>
      <c r="D44" s="185"/>
      <c r="E44" s="189"/>
      <c r="F44" s="197"/>
      <c r="G44" s="197">
        <f>SUMIF(AG45:AG60,"&lt;&gt;NOR",G45:G60)</f>
        <v>0</v>
      </c>
      <c r="H44" s="197"/>
      <c r="I44" s="197">
        <f>SUM(I45:I60)</f>
        <v>0</v>
      </c>
      <c r="J44" s="197"/>
      <c r="K44" s="197">
        <f>SUM(K45:K60)</f>
        <v>0</v>
      </c>
      <c r="L44" s="197"/>
      <c r="M44" s="197">
        <f>SUM(M45:M60)</f>
        <v>0</v>
      </c>
      <c r="N44" s="197"/>
      <c r="O44" s="197">
        <f>SUM(O45:O60)</f>
        <v>0.35</v>
      </c>
      <c r="P44" s="197"/>
      <c r="Q44" s="197">
        <f>SUM(Q45:Q60)</f>
        <v>0</v>
      </c>
      <c r="R44" s="197"/>
      <c r="S44" s="197"/>
      <c r="T44" s="197"/>
      <c r="U44" s="198">
        <f>SUM(U45:U60)</f>
        <v>0</v>
      </c>
      <c r="V44" s="197"/>
      <c r="AG44" t="s">
        <v>150</v>
      </c>
    </row>
    <row r="45" spans="1:60" ht="22.5" outlineLevel="1">
      <c r="A45" s="172">
        <v>35</v>
      </c>
      <c r="B45" s="182" t="s">
        <v>619</v>
      </c>
      <c r="C45" s="211" t="s">
        <v>620</v>
      </c>
      <c r="D45" s="184" t="s">
        <v>153</v>
      </c>
      <c r="E45" s="188">
        <v>1</v>
      </c>
      <c r="F45" s="194"/>
      <c r="G45" s="195">
        <f t="shared" ref="G45:G60" si="21">ROUND(E45*F45,2)</f>
        <v>0</v>
      </c>
      <c r="H45" s="194"/>
      <c r="I45" s="195">
        <f t="shared" ref="I45:I60" si="22">ROUND(E45*H45,2)</f>
        <v>0</v>
      </c>
      <c r="J45" s="194"/>
      <c r="K45" s="195">
        <f t="shared" ref="K45:K60" si="23">ROUND(E45*J45,2)</f>
        <v>0</v>
      </c>
      <c r="L45" s="195">
        <v>15</v>
      </c>
      <c r="M45" s="195">
        <f t="shared" ref="M45:M60" si="24">G45*(1+L45/100)</f>
        <v>0</v>
      </c>
      <c r="N45" s="195">
        <v>1.01E-3</v>
      </c>
      <c r="O45" s="195">
        <f t="shared" ref="O45:O60" si="25">ROUND(E45*N45,2)</f>
        <v>0</v>
      </c>
      <c r="P45" s="195">
        <v>0</v>
      </c>
      <c r="Q45" s="195">
        <f t="shared" ref="Q45:Q60" si="26">ROUND(E45*P45,2)</f>
        <v>0</v>
      </c>
      <c r="R45" s="195"/>
      <c r="S45" s="195" t="s">
        <v>154</v>
      </c>
      <c r="T45" s="195">
        <v>0</v>
      </c>
      <c r="U45" s="196">
        <f t="shared" ref="U45:U60" si="27">ROUND(E45*T45,2)</f>
        <v>0</v>
      </c>
      <c r="V45" s="195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 t="s">
        <v>317</v>
      </c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ht="22.5" outlineLevel="1">
      <c r="A46" s="172">
        <v>36</v>
      </c>
      <c r="B46" s="182" t="s">
        <v>594</v>
      </c>
      <c r="C46" s="211" t="s">
        <v>621</v>
      </c>
      <c r="D46" s="184" t="s">
        <v>170</v>
      </c>
      <c r="E46" s="188">
        <v>1</v>
      </c>
      <c r="F46" s="194"/>
      <c r="G46" s="195">
        <f t="shared" si="21"/>
        <v>0</v>
      </c>
      <c r="H46" s="194"/>
      <c r="I46" s="195">
        <f t="shared" si="22"/>
        <v>0</v>
      </c>
      <c r="J46" s="194"/>
      <c r="K46" s="195">
        <f t="shared" si="23"/>
        <v>0</v>
      </c>
      <c r="L46" s="195">
        <v>15</v>
      </c>
      <c r="M46" s="195">
        <f t="shared" si="24"/>
        <v>0</v>
      </c>
      <c r="N46" s="195">
        <v>0</v>
      </c>
      <c r="O46" s="195">
        <f t="shared" si="25"/>
        <v>0</v>
      </c>
      <c r="P46" s="195">
        <v>0</v>
      </c>
      <c r="Q46" s="195">
        <f t="shared" si="26"/>
        <v>0</v>
      </c>
      <c r="R46" s="195"/>
      <c r="S46" s="195" t="s">
        <v>154</v>
      </c>
      <c r="T46" s="195">
        <v>0</v>
      </c>
      <c r="U46" s="196">
        <f t="shared" si="27"/>
        <v>0</v>
      </c>
      <c r="V46" s="195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 t="s">
        <v>599</v>
      </c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 outlineLevel="1">
      <c r="A47" s="172">
        <v>37</v>
      </c>
      <c r="B47" s="182" t="s">
        <v>622</v>
      </c>
      <c r="C47" s="211" t="s">
        <v>623</v>
      </c>
      <c r="D47" s="184" t="s">
        <v>170</v>
      </c>
      <c r="E47" s="188">
        <v>5</v>
      </c>
      <c r="F47" s="194"/>
      <c r="G47" s="195">
        <f t="shared" si="21"/>
        <v>0</v>
      </c>
      <c r="H47" s="194"/>
      <c r="I47" s="195">
        <f t="shared" si="22"/>
        <v>0</v>
      </c>
      <c r="J47" s="194"/>
      <c r="K47" s="195">
        <f t="shared" si="23"/>
        <v>0</v>
      </c>
      <c r="L47" s="195">
        <v>15</v>
      </c>
      <c r="M47" s="195">
        <f t="shared" si="24"/>
        <v>0</v>
      </c>
      <c r="N47" s="195">
        <v>2.5700000000000001E-2</v>
      </c>
      <c r="O47" s="195">
        <f t="shared" si="25"/>
        <v>0.13</v>
      </c>
      <c r="P47" s="195">
        <v>0</v>
      </c>
      <c r="Q47" s="195">
        <f t="shared" si="26"/>
        <v>0</v>
      </c>
      <c r="R47" s="195"/>
      <c r="S47" s="195" t="s">
        <v>154</v>
      </c>
      <c r="T47" s="195">
        <v>0</v>
      </c>
      <c r="U47" s="196">
        <f t="shared" si="27"/>
        <v>0</v>
      </c>
      <c r="V47" s="195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 t="s">
        <v>317</v>
      </c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 outlineLevel="1">
      <c r="A48" s="172">
        <v>38</v>
      </c>
      <c r="B48" s="182" t="s">
        <v>624</v>
      </c>
      <c r="C48" s="211" t="s">
        <v>625</v>
      </c>
      <c r="D48" s="184" t="s">
        <v>170</v>
      </c>
      <c r="E48" s="188">
        <v>1</v>
      </c>
      <c r="F48" s="194"/>
      <c r="G48" s="195">
        <f t="shared" si="21"/>
        <v>0</v>
      </c>
      <c r="H48" s="194"/>
      <c r="I48" s="195">
        <f t="shared" si="22"/>
        <v>0</v>
      </c>
      <c r="J48" s="194"/>
      <c r="K48" s="195">
        <f t="shared" si="23"/>
        <v>0</v>
      </c>
      <c r="L48" s="195">
        <v>15</v>
      </c>
      <c r="M48" s="195">
        <f t="shared" si="24"/>
        <v>0</v>
      </c>
      <c r="N48" s="195">
        <v>0</v>
      </c>
      <c r="O48" s="195">
        <f t="shared" si="25"/>
        <v>0</v>
      </c>
      <c r="P48" s="195">
        <v>0</v>
      </c>
      <c r="Q48" s="195">
        <f t="shared" si="26"/>
        <v>0</v>
      </c>
      <c r="R48" s="195"/>
      <c r="S48" s="195" t="s">
        <v>154</v>
      </c>
      <c r="T48" s="195">
        <v>0</v>
      </c>
      <c r="U48" s="196">
        <f t="shared" si="27"/>
        <v>0</v>
      </c>
      <c r="V48" s="195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 t="s">
        <v>317</v>
      </c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ht="22.5" outlineLevel="1">
      <c r="A49" s="172">
        <v>39</v>
      </c>
      <c r="B49" s="182" t="s">
        <v>594</v>
      </c>
      <c r="C49" s="211" t="s">
        <v>626</v>
      </c>
      <c r="D49" s="184" t="s">
        <v>170</v>
      </c>
      <c r="E49" s="188">
        <v>1</v>
      </c>
      <c r="F49" s="194"/>
      <c r="G49" s="195">
        <f t="shared" si="21"/>
        <v>0</v>
      </c>
      <c r="H49" s="194"/>
      <c r="I49" s="195">
        <f t="shared" si="22"/>
        <v>0</v>
      </c>
      <c r="J49" s="194"/>
      <c r="K49" s="195">
        <f t="shared" si="23"/>
        <v>0</v>
      </c>
      <c r="L49" s="195">
        <v>15</v>
      </c>
      <c r="M49" s="195">
        <f t="shared" si="24"/>
        <v>0</v>
      </c>
      <c r="N49" s="195">
        <v>0</v>
      </c>
      <c r="O49" s="195">
        <f t="shared" si="25"/>
        <v>0</v>
      </c>
      <c r="P49" s="195">
        <v>0</v>
      </c>
      <c r="Q49" s="195">
        <f t="shared" si="26"/>
        <v>0</v>
      </c>
      <c r="R49" s="195"/>
      <c r="S49" s="195" t="s">
        <v>154</v>
      </c>
      <c r="T49" s="195">
        <v>0</v>
      </c>
      <c r="U49" s="196">
        <f t="shared" si="27"/>
        <v>0</v>
      </c>
      <c r="V49" s="195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 t="s">
        <v>599</v>
      </c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>
      <c r="A50" s="172">
        <v>40</v>
      </c>
      <c r="B50" s="182" t="s">
        <v>627</v>
      </c>
      <c r="C50" s="211" t="s">
        <v>628</v>
      </c>
      <c r="D50" s="184" t="s">
        <v>170</v>
      </c>
      <c r="E50" s="188">
        <v>6</v>
      </c>
      <c r="F50" s="194"/>
      <c r="G50" s="195">
        <f t="shared" si="21"/>
        <v>0</v>
      </c>
      <c r="H50" s="194"/>
      <c r="I50" s="195">
        <f t="shared" si="22"/>
        <v>0</v>
      </c>
      <c r="J50" s="194"/>
      <c r="K50" s="195">
        <f t="shared" si="23"/>
        <v>0</v>
      </c>
      <c r="L50" s="195">
        <v>15</v>
      </c>
      <c r="M50" s="195">
        <f t="shared" si="24"/>
        <v>0</v>
      </c>
      <c r="N50" s="195">
        <v>0</v>
      </c>
      <c r="O50" s="195">
        <f t="shared" si="25"/>
        <v>0</v>
      </c>
      <c r="P50" s="195">
        <v>0</v>
      </c>
      <c r="Q50" s="195">
        <f t="shared" si="26"/>
        <v>0</v>
      </c>
      <c r="R50" s="195"/>
      <c r="S50" s="195" t="s">
        <v>154</v>
      </c>
      <c r="T50" s="195">
        <v>0</v>
      </c>
      <c r="U50" s="196">
        <f t="shared" si="27"/>
        <v>0</v>
      </c>
      <c r="V50" s="195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 t="s">
        <v>317</v>
      </c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>
      <c r="A51" s="172">
        <v>41</v>
      </c>
      <c r="B51" s="182" t="s">
        <v>594</v>
      </c>
      <c r="C51" s="211" t="s">
        <v>629</v>
      </c>
      <c r="D51" s="184" t="s">
        <v>170</v>
      </c>
      <c r="E51" s="188">
        <v>6</v>
      </c>
      <c r="F51" s="194"/>
      <c r="G51" s="195">
        <f t="shared" si="21"/>
        <v>0</v>
      </c>
      <c r="H51" s="194"/>
      <c r="I51" s="195">
        <f t="shared" si="22"/>
        <v>0</v>
      </c>
      <c r="J51" s="194"/>
      <c r="K51" s="195">
        <f t="shared" si="23"/>
        <v>0</v>
      </c>
      <c r="L51" s="195">
        <v>15</v>
      </c>
      <c r="M51" s="195">
        <f t="shared" si="24"/>
        <v>0</v>
      </c>
      <c r="N51" s="195">
        <v>0</v>
      </c>
      <c r="O51" s="195">
        <f t="shared" si="25"/>
        <v>0</v>
      </c>
      <c r="P51" s="195">
        <v>0</v>
      </c>
      <c r="Q51" s="195">
        <f t="shared" si="26"/>
        <v>0</v>
      </c>
      <c r="R51" s="195"/>
      <c r="S51" s="195" t="s">
        <v>154</v>
      </c>
      <c r="T51" s="195">
        <v>0</v>
      </c>
      <c r="U51" s="196">
        <f t="shared" si="27"/>
        <v>0</v>
      </c>
      <c r="V51" s="195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 t="s">
        <v>599</v>
      </c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outlineLevel="1">
      <c r="A52" s="172">
        <v>42</v>
      </c>
      <c r="B52" s="182" t="s">
        <v>594</v>
      </c>
      <c r="C52" s="211" t="s">
        <v>630</v>
      </c>
      <c r="D52" s="184" t="s">
        <v>170</v>
      </c>
      <c r="E52" s="188">
        <v>6</v>
      </c>
      <c r="F52" s="194"/>
      <c r="G52" s="195">
        <f t="shared" si="21"/>
        <v>0</v>
      </c>
      <c r="H52" s="194"/>
      <c r="I52" s="195">
        <f t="shared" si="22"/>
        <v>0</v>
      </c>
      <c r="J52" s="194"/>
      <c r="K52" s="195">
        <f t="shared" si="23"/>
        <v>0</v>
      </c>
      <c r="L52" s="195">
        <v>15</v>
      </c>
      <c r="M52" s="195">
        <f t="shared" si="24"/>
        <v>0</v>
      </c>
      <c r="N52" s="195">
        <v>0</v>
      </c>
      <c r="O52" s="195">
        <f t="shared" si="25"/>
        <v>0</v>
      </c>
      <c r="P52" s="195">
        <v>0</v>
      </c>
      <c r="Q52" s="195">
        <f t="shared" si="26"/>
        <v>0</v>
      </c>
      <c r="R52" s="195"/>
      <c r="S52" s="195" t="s">
        <v>154</v>
      </c>
      <c r="T52" s="195">
        <v>0</v>
      </c>
      <c r="U52" s="196">
        <f t="shared" si="27"/>
        <v>0</v>
      </c>
      <c r="V52" s="195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 t="s">
        <v>599</v>
      </c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ht="22.5" outlineLevel="1">
      <c r="A53" s="172">
        <v>43</v>
      </c>
      <c r="B53" s="182" t="s">
        <v>594</v>
      </c>
      <c r="C53" s="211" t="s">
        <v>631</v>
      </c>
      <c r="D53" s="184" t="s">
        <v>170</v>
      </c>
      <c r="E53" s="188">
        <v>1</v>
      </c>
      <c r="F53" s="194"/>
      <c r="G53" s="195">
        <f t="shared" si="21"/>
        <v>0</v>
      </c>
      <c r="H53" s="194"/>
      <c r="I53" s="195">
        <f t="shared" si="22"/>
        <v>0</v>
      </c>
      <c r="J53" s="194"/>
      <c r="K53" s="195">
        <f t="shared" si="23"/>
        <v>0</v>
      </c>
      <c r="L53" s="195">
        <v>15</v>
      </c>
      <c r="M53" s="195">
        <f t="shared" si="24"/>
        <v>0</v>
      </c>
      <c r="N53" s="195">
        <v>0</v>
      </c>
      <c r="O53" s="195">
        <f t="shared" si="25"/>
        <v>0</v>
      </c>
      <c r="P53" s="195">
        <v>0</v>
      </c>
      <c r="Q53" s="195">
        <f t="shared" si="26"/>
        <v>0</v>
      </c>
      <c r="R53" s="195"/>
      <c r="S53" s="195" t="s">
        <v>154</v>
      </c>
      <c r="T53" s="195">
        <v>0</v>
      </c>
      <c r="U53" s="196">
        <f t="shared" si="27"/>
        <v>0</v>
      </c>
      <c r="V53" s="195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 t="s">
        <v>599</v>
      </c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</row>
    <row r="54" spans="1:60" outlineLevel="1">
      <c r="A54" s="172">
        <v>44</v>
      </c>
      <c r="B54" s="182" t="s">
        <v>632</v>
      </c>
      <c r="C54" s="211" t="s">
        <v>633</v>
      </c>
      <c r="D54" s="184" t="s">
        <v>170</v>
      </c>
      <c r="E54" s="188">
        <v>20</v>
      </c>
      <c r="F54" s="194"/>
      <c r="G54" s="195">
        <f t="shared" si="21"/>
        <v>0</v>
      </c>
      <c r="H54" s="194"/>
      <c r="I54" s="195">
        <f t="shared" si="22"/>
        <v>0</v>
      </c>
      <c r="J54" s="194"/>
      <c r="K54" s="195">
        <f t="shared" si="23"/>
        <v>0</v>
      </c>
      <c r="L54" s="195">
        <v>15</v>
      </c>
      <c r="M54" s="195">
        <f t="shared" si="24"/>
        <v>0</v>
      </c>
      <c r="N54" s="195">
        <v>0</v>
      </c>
      <c r="O54" s="195">
        <f t="shared" si="25"/>
        <v>0</v>
      </c>
      <c r="P54" s="195">
        <v>0</v>
      </c>
      <c r="Q54" s="195">
        <f t="shared" si="26"/>
        <v>0</v>
      </c>
      <c r="R54" s="195"/>
      <c r="S54" s="195" t="s">
        <v>154</v>
      </c>
      <c r="T54" s="195">
        <v>0</v>
      </c>
      <c r="U54" s="196">
        <f t="shared" si="27"/>
        <v>0</v>
      </c>
      <c r="V54" s="195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 t="s">
        <v>317</v>
      </c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</row>
    <row r="55" spans="1:60" outlineLevel="1">
      <c r="A55" s="172">
        <v>45</v>
      </c>
      <c r="B55" s="182" t="s">
        <v>634</v>
      </c>
      <c r="C55" s="211" t="s">
        <v>635</v>
      </c>
      <c r="D55" s="184" t="s">
        <v>179</v>
      </c>
      <c r="E55" s="188">
        <v>12</v>
      </c>
      <c r="F55" s="194"/>
      <c r="G55" s="195">
        <f t="shared" si="21"/>
        <v>0</v>
      </c>
      <c r="H55" s="194"/>
      <c r="I55" s="195">
        <f t="shared" si="22"/>
        <v>0</v>
      </c>
      <c r="J55" s="194"/>
      <c r="K55" s="195">
        <f t="shared" si="23"/>
        <v>0</v>
      </c>
      <c r="L55" s="195">
        <v>15</v>
      </c>
      <c r="M55" s="195">
        <f t="shared" si="24"/>
        <v>0</v>
      </c>
      <c r="N55" s="195">
        <v>0</v>
      </c>
      <c r="O55" s="195">
        <f t="shared" si="25"/>
        <v>0</v>
      </c>
      <c r="P55" s="195">
        <v>0</v>
      </c>
      <c r="Q55" s="195">
        <f t="shared" si="26"/>
        <v>0</v>
      </c>
      <c r="R55" s="195"/>
      <c r="S55" s="195" t="s">
        <v>154</v>
      </c>
      <c r="T55" s="195">
        <v>0</v>
      </c>
      <c r="U55" s="196">
        <f t="shared" si="27"/>
        <v>0</v>
      </c>
      <c r="V55" s="195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 t="s">
        <v>317</v>
      </c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</row>
    <row r="56" spans="1:60" outlineLevel="1">
      <c r="A56" s="172">
        <v>46</v>
      </c>
      <c r="B56" s="182" t="s">
        <v>636</v>
      </c>
      <c r="C56" s="211" t="s">
        <v>637</v>
      </c>
      <c r="D56" s="184" t="s">
        <v>179</v>
      </c>
      <c r="E56" s="188">
        <v>34</v>
      </c>
      <c r="F56" s="194"/>
      <c r="G56" s="195">
        <f t="shared" si="21"/>
        <v>0</v>
      </c>
      <c r="H56" s="194"/>
      <c r="I56" s="195">
        <f t="shared" si="22"/>
        <v>0</v>
      </c>
      <c r="J56" s="194"/>
      <c r="K56" s="195">
        <f t="shared" si="23"/>
        <v>0</v>
      </c>
      <c r="L56" s="195">
        <v>15</v>
      </c>
      <c r="M56" s="195">
        <f t="shared" si="24"/>
        <v>0</v>
      </c>
      <c r="N56" s="195">
        <v>6.4900000000000001E-3</v>
      </c>
      <c r="O56" s="195">
        <f t="shared" si="25"/>
        <v>0.22</v>
      </c>
      <c r="P56" s="195">
        <v>0</v>
      </c>
      <c r="Q56" s="195">
        <f t="shared" si="26"/>
        <v>0</v>
      </c>
      <c r="R56" s="195"/>
      <c r="S56" s="195" t="s">
        <v>154</v>
      </c>
      <c r="T56" s="195">
        <v>0</v>
      </c>
      <c r="U56" s="196">
        <f t="shared" si="27"/>
        <v>0</v>
      </c>
      <c r="V56" s="195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 t="s">
        <v>317</v>
      </c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</row>
    <row r="57" spans="1:60" ht="22.5" outlineLevel="1">
      <c r="A57" s="172">
        <v>47</v>
      </c>
      <c r="B57" s="182" t="s">
        <v>638</v>
      </c>
      <c r="C57" s="211" t="s">
        <v>639</v>
      </c>
      <c r="D57" s="184" t="s">
        <v>179</v>
      </c>
      <c r="E57" s="188">
        <v>12</v>
      </c>
      <c r="F57" s="194"/>
      <c r="G57" s="195">
        <f t="shared" si="21"/>
        <v>0</v>
      </c>
      <c r="H57" s="194"/>
      <c r="I57" s="195">
        <f t="shared" si="22"/>
        <v>0</v>
      </c>
      <c r="J57" s="194"/>
      <c r="K57" s="195">
        <f t="shared" si="23"/>
        <v>0</v>
      </c>
      <c r="L57" s="195">
        <v>15</v>
      </c>
      <c r="M57" s="195">
        <f t="shared" si="24"/>
        <v>0</v>
      </c>
      <c r="N57" s="195">
        <v>0</v>
      </c>
      <c r="O57" s="195">
        <f t="shared" si="25"/>
        <v>0</v>
      </c>
      <c r="P57" s="195">
        <v>0</v>
      </c>
      <c r="Q57" s="195">
        <f t="shared" si="26"/>
        <v>0</v>
      </c>
      <c r="R57" s="195"/>
      <c r="S57" s="195" t="s">
        <v>154</v>
      </c>
      <c r="T57" s="195">
        <v>0</v>
      </c>
      <c r="U57" s="196">
        <f t="shared" si="27"/>
        <v>0</v>
      </c>
      <c r="V57" s="195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 t="s">
        <v>317</v>
      </c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ht="22.5" outlineLevel="1">
      <c r="A58" s="172">
        <v>48</v>
      </c>
      <c r="B58" s="182" t="s">
        <v>640</v>
      </c>
      <c r="C58" s="211" t="s">
        <v>641</v>
      </c>
      <c r="D58" s="184" t="s">
        <v>179</v>
      </c>
      <c r="E58" s="188">
        <v>34</v>
      </c>
      <c r="F58" s="194"/>
      <c r="G58" s="195">
        <f t="shared" si="21"/>
        <v>0</v>
      </c>
      <c r="H58" s="194"/>
      <c r="I58" s="195">
        <f t="shared" si="22"/>
        <v>0</v>
      </c>
      <c r="J58" s="194"/>
      <c r="K58" s="195">
        <f t="shared" si="23"/>
        <v>0</v>
      </c>
      <c r="L58" s="195">
        <v>15</v>
      </c>
      <c r="M58" s="195">
        <f t="shared" si="24"/>
        <v>0</v>
      </c>
      <c r="N58" s="195">
        <v>3.0000000000000001E-5</v>
      </c>
      <c r="O58" s="195">
        <f t="shared" si="25"/>
        <v>0</v>
      </c>
      <c r="P58" s="195">
        <v>0</v>
      </c>
      <c r="Q58" s="195">
        <f t="shared" si="26"/>
        <v>0</v>
      </c>
      <c r="R58" s="195"/>
      <c r="S58" s="195" t="s">
        <v>154</v>
      </c>
      <c r="T58" s="195">
        <v>0</v>
      </c>
      <c r="U58" s="196">
        <f t="shared" si="27"/>
        <v>0</v>
      </c>
      <c r="V58" s="195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 t="s">
        <v>317</v>
      </c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ht="22.5" outlineLevel="1">
      <c r="A59" s="172">
        <v>49</v>
      </c>
      <c r="B59" s="182" t="s">
        <v>55</v>
      </c>
      <c r="C59" s="211" t="s">
        <v>642</v>
      </c>
      <c r="D59" s="184" t="s">
        <v>153</v>
      </c>
      <c r="E59" s="188">
        <v>1</v>
      </c>
      <c r="F59" s="194"/>
      <c r="G59" s="195">
        <f t="shared" si="21"/>
        <v>0</v>
      </c>
      <c r="H59" s="194"/>
      <c r="I59" s="195">
        <f t="shared" si="22"/>
        <v>0</v>
      </c>
      <c r="J59" s="194"/>
      <c r="K59" s="195">
        <f t="shared" si="23"/>
        <v>0</v>
      </c>
      <c r="L59" s="195">
        <v>15</v>
      </c>
      <c r="M59" s="195">
        <f t="shared" si="24"/>
        <v>0</v>
      </c>
      <c r="N59" s="195">
        <v>0</v>
      </c>
      <c r="O59" s="195">
        <f t="shared" si="25"/>
        <v>0</v>
      </c>
      <c r="P59" s="195">
        <v>0</v>
      </c>
      <c r="Q59" s="195">
        <f t="shared" si="26"/>
        <v>0</v>
      </c>
      <c r="R59" s="195"/>
      <c r="S59" s="195" t="s">
        <v>154</v>
      </c>
      <c r="T59" s="195">
        <v>0</v>
      </c>
      <c r="U59" s="196">
        <f t="shared" si="27"/>
        <v>0</v>
      </c>
      <c r="V59" s="195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 t="s">
        <v>365</v>
      </c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</row>
    <row r="60" spans="1:60" outlineLevel="1">
      <c r="A60" s="172">
        <v>50</v>
      </c>
      <c r="B60" s="182" t="s">
        <v>643</v>
      </c>
      <c r="C60" s="211" t="s">
        <v>644</v>
      </c>
      <c r="D60" s="184" t="s">
        <v>0</v>
      </c>
      <c r="E60" s="191"/>
      <c r="F60" s="194"/>
      <c r="G60" s="195">
        <f t="shared" si="21"/>
        <v>0</v>
      </c>
      <c r="H60" s="194"/>
      <c r="I60" s="195">
        <f t="shared" si="22"/>
        <v>0</v>
      </c>
      <c r="J60" s="194"/>
      <c r="K60" s="195">
        <f t="shared" si="23"/>
        <v>0</v>
      </c>
      <c r="L60" s="195">
        <v>15</v>
      </c>
      <c r="M60" s="195">
        <f t="shared" si="24"/>
        <v>0</v>
      </c>
      <c r="N60" s="195">
        <v>0</v>
      </c>
      <c r="O60" s="195">
        <f t="shared" si="25"/>
        <v>0</v>
      </c>
      <c r="P60" s="195">
        <v>0</v>
      </c>
      <c r="Q60" s="195">
        <f t="shared" si="26"/>
        <v>0</v>
      </c>
      <c r="R60" s="195"/>
      <c r="S60" s="195" t="s">
        <v>164</v>
      </c>
      <c r="T60" s="195">
        <v>0</v>
      </c>
      <c r="U60" s="196">
        <f t="shared" si="27"/>
        <v>0</v>
      </c>
      <c r="V60" s="195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 t="s">
        <v>301</v>
      </c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</row>
    <row r="61" spans="1:60">
      <c r="A61" s="178" t="s">
        <v>149</v>
      </c>
      <c r="B61" s="183" t="s">
        <v>119</v>
      </c>
      <c r="C61" s="212" t="s">
        <v>120</v>
      </c>
      <c r="D61" s="185"/>
      <c r="E61" s="189"/>
      <c r="F61" s="197"/>
      <c r="G61" s="197">
        <f>SUMIF(AG62:AG67,"&lt;&gt;NOR",G62:G67)</f>
        <v>0</v>
      </c>
      <c r="H61" s="197"/>
      <c r="I61" s="197">
        <f>SUM(I62:I67)</f>
        <v>0</v>
      </c>
      <c r="J61" s="197"/>
      <c r="K61" s="197">
        <f>SUM(K62:K67)</f>
        <v>0</v>
      </c>
      <c r="L61" s="197"/>
      <c r="M61" s="197">
        <f>SUM(M62:M67)</f>
        <v>0</v>
      </c>
      <c r="N61" s="197"/>
      <c r="O61" s="197">
        <f>SUM(O62:O67)</f>
        <v>0</v>
      </c>
      <c r="P61" s="197"/>
      <c r="Q61" s="197">
        <f>SUM(Q62:Q67)</f>
        <v>0</v>
      </c>
      <c r="R61" s="197"/>
      <c r="S61" s="197"/>
      <c r="T61" s="197"/>
      <c r="U61" s="198">
        <f>SUM(U62:U67)</f>
        <v>0</v>
      </c>
      <c r="V61" s="197"/>
      <c r="AG61" t="s">
        <v>150</v>
      </c>
    </row>
    <row r="62" spans="1:60" outlineLevel="1">
      <c r="A62" s="172">
        <v>51</v>
      </c>
      <c r="B62" s="182" t="s">
        <v>645</v>
      </c>
      <c r="C62" s="211" t="s">
        <v>646</v>
      </c>
      <c r="D62" s="184" t="s">
        <v>170</v>
      </c>
      <c r="E62" s="188">
        <v>1</v>
      </c>
      <c r="F62" s="194"/>
      <c r="G62" s="195">
        <f t="shared" ref="G62:G67" si="28">ROUND(E62*F62,2)</f>
        <v>0</v>
      </c>
      <c r="H62" s="194"/>
      <c r="I62" s="195">
        <f t="shared" ref="I62:I67" si="29">ROUND(E62*H62,2)</f>
        <v>0</v>
      </c>
      <c r="J62" s="194"/>
      <c r="K62" s="195">
        <f t="shared" ref="K62:K67" si="30">ROUND(E62*J62,2)</f>
        <v>0</v>
      </c>
      <c r="L62" s="195">
        <v>15</v>
      </c>
      <c r="M62" s="195">
        <f t="shared" ref="M62:M67" si="31">G62*(1+L62/100)</f>
        <v>0</v>
      </c>
      <c r="N62" s="195">
        <v>0</v>
      </c>
      <c r="O62" s="195">
        <f t="shared" ref="O62:O67" si="32">ROUND(E62*N62,2)</f>
        <v>0</v>
      </c>
      <c r="P62" s="195">
        <v>0</v>
      </c>
      <c r="Q62" s="195">
        <f t="shared" ref="Q62:Q67" si="33">ROUND(E62*P62,2)</f>
        <v>0</v>
      </c>
      <c r="R62" s="195"/>
      <c r="S62" s="195" t="s">
        <v>154</v>
      </c>
      <c r="T62" s="195">
        <v>0</v>
      </c>
      <c r="U62" s="196">
        <f t="shared" ref="U62:U67" si="34">ROUND(E62*T62,2)</f>
        <v>0</v>
      </c>
      <c r="V62" s="195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 t="s">
        <v>647</v>
      </c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</row>
    <row r="63" spans="1:60" ht="22.5" outlineLevel="1">
      <c r="A63" s="172">
        <v>52</v>
      </c>
      <c r="B63" s="182" t="s">
        <v>648</v>
      </c>
      <c r="C63" s="211" t="s">
        <v>649</v>
      </c>
      <c r="D63" s="184" t="s">
        <v>170</v>
      </c>
      <c r="E63" s="188">
        <v>1</v>
      </c>
      <c r="F63" s="194"/>
      <c r="G63" s="195">
        <f t="shared" si="28"/>
        <v>0</v>
      </c>
      <c r="H63" s="194"/>
      <c r="I63" s="195">
        <f t="shared" si="29"/>
        <v>0</v>
      </c>
      <c r="J63" s="194"/>
      <c r="K63" s="195">
        <f t="shared" si="30"/>
        <v>0</v>
      </c>
      <c r="L63" s="195">
        <v>15</v>
      </c>
      <c r="M63" s="195">
        <f t="shared" si="31"/>
        <v>0</v>
      </c>
      <c r="N63" s="195">
        <v>0</v>
      </c>
      <c r="O63" s="195">
        <f t="shared" si="32"/>
        <v>0</v>
      </c>
      <c r="P63" s="195">
        <v>0</v>
      </c>
      <c r="Q63" s="195">
        <f t="shared" si="33"/>
        <v>0</v>
      </c>
      <c r="R63" s="195"/>
      <c r="S63" s="195" t="s">
        <v>154</v>
      </c>
      <c r="T63" s="195">
        <v>0</v>
      </c>
      <c r="U63" s="196">
        <f t="shared" si="34"/>
        <v>0</v>
      </c>
      <c r="V63" s="195"/>
      <c r="W63" s="171"/>
      <c r="X63" s="171"/>
      <c r="Y63" s="171"/>
      <c r="Z63" s="171"/>
      <c r="AA63" s="171"/>
      <c r="AB63" s="171"/>
      <c r="AC63" s="171"/>
      <c r="AD63" s="171"/>
      <c r="AE63" s="171"/>
      <c r="AF63" s="171"/>
      <c r="AG63" s="171" t="s">
        <v>647</v>
      </c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</row>
    <row r="64" spans="1:60" outlineLevel="1">
      <c r="A64" s="172">
        <v>53</v>
      </c>
      <c r="B64" s="182" t="s">
        <v>650</v>
      </c>
      <c r="C64" s="211" t="s">
        <v>651</v>
      </c>
      <c r="D64" s="184" t="s">
        <v>179</v>
      </c>
      <c r="E64" s="188">
        <v>2</v>
      </c>
      <c r="F64" s="194"/>
      <c r="G64" s="195">
        <f t="shared" si="28"/>
        <v>0</v>
      </c>
      <c r="H64" s="194"/>
      <c r="I64" s="195">
        <f t="shared" si="29"/>
        <v>0</v>
      </c>
      <c r="J64" s="194"/>
      <c r="K64" s="195">
        <f t="shared" si="30"/>
        <v>0</v>
      </c>
      <c r="L64" s="195">
        <v>15</v>
      </c>
      <c r="M64" s="195">
        <f t="shared" si="31"/>
        <v>0</v>
      </c>
      <c r="N64" s="195">
        <v>0</v>
      </c>
      <c r="O64" s="195">
        <f t="shared" si="32"/>
        <v>0</v>
      </c>
      <c r="P64" s="195">
        <v>0</v>
      </c>
      <c r="Q64" s="195">
        <f t="shared" si="33"/>
        <v>0</v>
      </c>
      <c r="R64" s="195"/>
      <c r="S64" s="195" t="s">
        <v>154</v>
      </c>
      <c r="T64" s="195">
        <v>0</v>
      </c>
      <c r="U64" s="196">
        <f t="shared" si="34"/>
        <v>0</v>
      </c>
      <c r="V64" s="195"/>
      <c r="W64" s="171"/>
      <c r="X64" s="171"/>
      <c r="Y64" s="171"/>
      <c r="Z64" s="171"/>
      <c r="AA64" s="171"/>
      <c r="AB64" s="171"/>
      <c r="AC64" s="171"/>
      <c r="AD64" s="171"/>
      <c r="AE64" s="171"/>
      <c r="AF64" s="171"/>
      <c r="AG64" s="171" t="s">
        <v>652</v>
      </c>
      <c r="AH64" s="171"/>
      <c r="AI64" s="171"/>
      <c r="AJ64" s="171"/>
      <c r="AK64" s="171"/>
      <c r="AL64" s="171"/>
      <c r="AM64" s="171"/>
      <c r="AN64" s="171"/>
      <c r="AO64" s="171"/>
      <c r="AP64" s="171"/>
      <c r="AQ64" s="171"/>
      <c r="AR64" s="171"/>
      <c r="AS64" s="171"/>
      <c r="AT64" s="171"/>
      <c r="AU64" s="171"/>
      <c r="AV64" s="171"/>
      <c r="AW64" s="171"/>
      <c r="AX64" s="171"/>
      <c r="AY64" s="171"/>
      <c r="AZ64" s="171"/>
      <c r="BA64" s="171"/>
      <c r="BB64" s="171"/>
      <c r="BC64" s="171"/>
      <c r="BD64" s="171"/>
      <c r="BE64" s="171"/>
      <c r="BF64" s="171"/>
      <c r="BG64" s="171"/>
      <c r="BH64" s="171"/>
    </row>
    <row r="65" spans="1:60" outlineLevel="1">
      <c r="A65" s="172">
        <v>54</v>
      </c>
      <c r="B65" s="182" t="s">
        <v>653</v>
      </c>
      <c r="C65" s="211" t="s">
        <v>654</v>
      </c>
      <c r="D65" s="184" t="s">
        <v>170</v>
      </c>
      <c r="E65" s="188">
        <v>1</v>
      </c>
      <c r="F65" s="194"/>
      <c r="G65" s="195">
        <f t="shared" si="28"/>
        <v>0</v>
      </c>
      <c r="H65" s="194"/>
      <c r="I65" s="195">
        <f t="shared" si="29"/>
        <v>0</v>
      </c>
      <c r="J65" s="194"/>
      <c r="K65" s="195">
        <f t="shared" si="30"/>
        <v>0</v>
      </c>
      <c r="L65" s="195">
        <v>15</v>
      </c>
      <c r="M65" s="195">
        <f t="shared" si="31"/>
        <v>0</v>
      </c>
      <c r="N65" s="195">
        <v>0</v>
      </c>
      <c r="O65" s="195">
        <f t="shared" si="32"/>
        <v>0</v>
      </c>
      <c r="P65" s="195">
        <v>0</v>
      </c>
      <c r="Q65" s="195">
        <f t="shared" si="33"/>
        <v>0</v>
      </c>
      <c r="R65" s="195"/>
      <c r="S65" s="195" t="s">
        <v>154</v>
      </c>
      <c r="T65" s="195">
        <v>0</v>
      </c>
      <c r="U65" s="196">
        <f t="shared" si="34"/>
        <v>0</v>
      </c>
      <c r="V65" s="195"/>
      <c r="W65" s="171"/>
      <c r="X65" s="171"/>
      <c r="Y65" s="171"/>
      <c r="Z65" s="171"/>
      <c r="AA65" s="171"/>
      <c r="AB65" s="171"/>
      <c r="AC65" s="171"/>
      <c r="AD65" s="171"/>
      <c r="AE65" s="171"/>
      <c r="AF65" s="171"/>
      <c r="AG65" s="171" t="s">
        <v>647</v>
      </c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71"/>
      <c r="AV65" s="171"/>
      <c r="AW65" s="171"/>
      <c r="AX65" s="171"/>
      <c r="AY65" s="171"/>
      <c r="AZ65" s="171"/>
      <c r="BA65" s="171"/>
      <c r="BB65" s="171"/>
      <c r="BC65" s="171"/>
      <c r="BD65" s="171"/>
      <c r="BE65" s="171"/>
      <c r="BF65" s="171"/>
      <c r="BG65" s="171"/>
      <c r="BH65" s="171"/>
    </row>
    <row r="66" spans="1:60" outlineLevel="1">
      <c r="A66" s="172">
        <v>55</v>
      </c>
      <c r="B66" s="182" t="s">
        <v>655</v>
      </c>
      <c r="C66" s="211" t="s">
        <v>656</v>
      </c>
      <c r="D66" s="184" t="s">
        <v>170</v>
      </c>
      <c r="E66" s="188">
        <v>1</v>
      </c>
      <c r="F66" s="194"/>
      <c r="G66" s="195">
        <f t="shared" si="28"/>
        <v>0</v>
      </c>
      <c r="H66" s="194"/>
      <c r="I66" s="195">
        <f t="shared" si="29"/>
        <v>0</v>
      </c>
      <c r="J66" s="194"/>
      <c r="K66" s="195">
        <f t="shared" si="30"/>
        <v>0</v>
      </c>
      <c r="L66" s="195">
        <v>15</v>
      </c>
      <c r="M66" s="195">
        <f t="shared" si="31"/>
        <v>0</v>
      </c>
      <c r="N66" s="195">
        <v>0</v>
      </c>
      <c r="O66" s="195">
        <f t="shared" si="32"/>
        <v>0</v>
      </c>
      <c r="P66" s="195">
        <v>0</v>
      </c>
      <c r="Q66" s="195">
        <f t="shared" si="33"/>
        <v>0</v>
      </c>
      <c r="R66" s="195"/>
      <c r="S66" s="195" t="s">
        <v>154</v>
      </c>
      <c r="T66" s="195">
        <v>0</v>
      </c>
      <c r="U66" s="196">
        <f t="shared" si="34"/>
        <v>0</v>
      </c>
      <c r="V66" s="195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 t="s">
        <v>647</v>
      </c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</row>
    <row r="67" spans="1:60" outlineLevel="1">
      <c r="A67" s="172">
        <v>56</v>
      </c>
      <c r="B67" s="182" t="s">
        <v>657</v>
      </c>
      <c r="C67" s="211" t="s">
        <v>658</v>
      </c>
      <c r="D67" s="184" t="s">
        <v>179</v>
      </c>
      <c r="E67" s="188">
        <v>1.5</v>
      </c>
      <c r="F67" s="194"/>
      <c r="G67" s="195">
        <f t="shared" si="28"/>
        <v>0</v>
      </c>
      <c r="H67" s="194"/>
      <c r="I67" s="195">
        <f t="shared" si="29"/>
        <v>0</v>
      </c>
      <c r="J67" s="194"/>
      <c r="K67" s="195">
        <f t="shared" si="30"/>
        <v>0</v>
      </c>
      <c r="L67" s="195">
        <v>15</v>
      </c>
      <c r="M67" s="195">
        <f t="shared" si="31"/>
        <v>0</v>
      </c>
      <c r="N67" s="195">
        <v>0</v>
      </c>
      <c r="O67" s="195">
        <f t="shared" si="32"/>
        <v>0</v>
      </c>
      <c r="P67" s="195">
        <v>0</v>
      </c>
      <c r="Q67" s="195">
        <f t="shared" si="33"/>
        <v>0</v>
      </c>
      <c r="R67" s="195"/>
      <c r="S67" s="195" t="s">
        <v>154</v>
      </c>
      <c r="T67" s="195">
        <v>0</v>
      </c>
      <c r="U67" s="196">
        <f t="shared" si="34"/>
        <v>0</v>
      </c>
      <c r="V67" s="195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 t="s">
        <v>647</v>
      </c>
      <c r="AH67" s="171"/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171"/>
      <c r="BF67" s="171"/>
      <c r="BG67" s="171"/>
      <c r="BH67" s="171"/>
    </row>
    <row r="68" spans="1:60">
      <c r="A68" s="178" t="s">
        <v>149</v>
      </c>
      <c r="B68" s="183" t="s">
        <v>73</v>
      </c>
      <c r="C68" s="212" t="s">
        <v>74</v>
      </c>
      <c r="D68" s="185"/>
      <c r="E68" s="189"/>
      <c r="F68" s="197"/>
      <c r="G68" s="197">
        <f>SUMIF(AG69:AG72,"&lt;&gt;NOR",G69:G72)</f>
        <v>0</v>
      </c>
      <c r="H68" s="197"/>
      <c r="I68" s="197">
        <f>SUM(I69:I72)</f>
        <v>0</v>
      </c>
      <c r="J68" s="197"/>
      <c r="K68" s="197">
        <f>SUM(K69:K72)</f>
        <v>0</v>
      </c>
      <c r="L68" s="197"/>
      <c r="M68" s="197">
        <f>SUM(M69:M72)</f>
        <v>0</v>
      </c>
      <c r="N68" s="197"/>
      <c r="O68" s="197">
        <f>SUM(O69:O72)</f>
        <v>0</v>
      </c>
      <c r="P68" s="197"/>
      <c r="Q68" s="197">
        <f>SUM(Q69:Q72)</f>
        <v>0</v>
      </c>
      <c r="R68" s="197"/>
      <c r="S68" s="197"/>
      <c r="T68" s="197"/>
      <c r="U68" s="198">
        <f>SUM(U69:U72)</f>
        <v>0</v>
      </c>
      <c r="V68" s="197"/>
      <c r="AG68" t="s">
        <v>150</v>
      </c>
    </row>
    <row r="69" spans="1:60" ht="22.5" outlineLevel="1">
      <c r="A69" s="172">
        <v>57</v>
      </c>
      <c r="B69" s="182" t="s">
        <v>659</v>
      </c>
      <c r="C69" s="211" t="s">
        <v>660</v>
      </c>
      <c r="D69" s="184" t="s">
        <v>153</v>
      </c>
      <c r="E69" s="188">
        <v>1</v>
      </c>
      <c r="F69" s="194"/>
      <c r="G69" s="195">
        <f>ROUND(E69*F69,2)</f>
        <v>0</v>
      </c>
      <c r="H69" s="194"/>
      <c r="I69" s="195">
        <f>ROUND(E69*H69,2)</f>
        <v>0</v>
      </c>
      <c r="J69" s="194"/>
      <c r="K69" s="195">
        <f>ROUND(E69*J69,2)</f>
        <v>0</v>
      </c>
      <c r="L69" s="195">
        <v>15</v>
      </c>
      <c r="M69" s="195">
        <f>G69*(1+L69/100)</f>
        <v>0</v>
      </c>
      <c r="N69" s="195">
        <v>0</v>
      </c>
      <c r="O69" s="195">
        <f>ROUND(E69*N69,2)</f>
        <v>0</v>
      </c>
      <c r="P69" s="195">
        <v>0</v>
      </c>
      <c r="Q69" s="195">
        <f>ROUND(E69*P69,2)</f>
        <v>0</v>
      </c>
      <c r="R69" s="195"/>
      <c r="S69" s="195" t="s">
        <v>154</v>
      </c>
      <c r="T69" s="195">
        <v>0</v>
      </c>
      <c r="U69" s="196">
        <f>ROUND(E69*T69,2)</f>
        <v>0</v>
      </c>
      <c r="V69" s="195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 t="s">
        <v>155</v>
      </c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</row>
    <row r="70" spans="1:60" outlineLevel="1">
      <c r="A70" s="172">
        <v>58</v>
      </c>
      <c r="B70" s="182" t="s">
        <v>661</v>
      </c>
      <c r="C70" s="211" t="s">
        <v>662</v>
      </c>
      <c r="D70" s="184" t="s">
        <v>153</v>
      </c>
      <c r="E70" s="188">
        <v>1</v>
      </c>
      <c r="F70" s="194"/>
      <c r="G70" s="195">
        <f>ROUND(E70*F70,2)</f>
        <v>0</v>
      </c>
      <c r="H70" s="194"/>
      <c r="I70" s="195">
        <f>ROUND(E70*H70,2)</f>
        <v>0</v>
      </c>
      <c r="J70" s="194"/>
      <c r="K70" s="195">
        <f>ROUND(E70*J70,2)</f>
        <v>0</v>
      </c>
      <c r="L70" s="195">
        <v>15</v>
      </c>
      <c r="M70" s="195">
        <f>G70*(1+L70/100)</f>
        <v>0</v>
      </c>
      <c r="N70" s="195">
        <v>0</v>
      </c>
      <c r="O70" s="195">
        <f>ROUND(E70*N70,2)</f>
        <v>0</v>
      </c>
      <c r="P70" s="195">
        <v>0</v>
      </c>
      <c r="Q70" s="195">
        <f>ROUND(E70*P70,2)</f>
        <v>0</v>
      </c>
      <c r="R70" s="195"/>
      <c r="S70" s="195" t="s">
        <v>154</v>
      </c>
      <c r="T70" s="195">
        <v>0</v>
      </c>
      <c r="U70" s="196">
        <f>ROUND(E70*T70,2)</f>
        <v>0</v>
      </c>
      <c r="V70" s="195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 t="s">
        <v>155</v>
      </c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</row>
    <row r="71" spans="1:60" outlineLevel="1">
      <c r="A71" s="172">
        <v>59</v>
      </c>
      <c r="B71" s="182" t="s">
        <v>663</v>
      </c>
      <c r="C71" s="211" t="s">
        <v>664</v>
      </c>
      <c r="D71" s="184" t="s">
        <v>153</v>
      </c>
      <c r="E71" s="188">
        <v>1</v>
      </c>
      <c r="F71" s="194"/>
      <c r="G71" s="195">
        <f>ROUND(E71*F71,2)</f>
        <v>0</v>
      </c>
      <c r="H71" s="194"/>
      <c r="I71" s="195">
        <f>ROUND(E71*H71,2)</f>
        <v>0</v>
      </c>
      <c r="J71" s="194"/>
      <c r="K71" s="195">
        <f>ROUND(E71*J71,2)</f>
        <v>0</v>
      </c>
      <c r="L71" s="195">
        <v>15</v>
      </c>
      <c r="M71" s="195">
        <f>G71*(1+L71/100)</f>
        <v>0</v>
      </c>
      <c r="N71" s="195">
        <v>0</v>
      </c>
      <c r="O71" s="195">
        <f>ROUND(E71*N71,2)</f>
        <v>0</v>
      </c>
      <c r="P71" s="195">
        <v>0</v>
      </c>
      <c r="Q71" s="195">
        <f>ROUND(E71*P71,2)</f>
        <v>0</v>
      </c>
      <c r="R71" s="195"/>
      <c r="S71" s="195" t="s">
        <v>154</v>
      </c>
      <c r="T71" s="195">
        <v>0</v>
      </c>
      <c r="U71" s="196">
        <f>ROUND(E71*T71,2)</f>
        <v>0</v>
      </c>
      <c r="V71" s="195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 t="s">
        <v>155</v>
      </c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</row>
    <row r="72" spans="1:60" ht="22.5" outlineLevel="1">
      <c r="A72" s="199">
        <v>60</v>
      </c>
      <c r="B72" s="200" t="s">
        <v>665</v>
      </c>
      <c r="C72" s="214" t="s">
        <v>666</v>
      </c>
      <c r="D72" s="201" t="s">
        <v>153</v>
      </c>
      <c r="E72" s="202">
        <v>1</v>
      </c>
      <c r="F72" s="203"/>
      <c r="G72" s="204">
        <f>ROUND(E72*F72,2)</f>
        <v>0</v>
      </c>
      <c r="H72" s="203"/>
      <c r="I72" s="204">
        <f>ROUND(E72*H72,2)</f>
        <v>0</v>
      </c>
      <c r="J72" s="203"/>
      <c r="K72" s="204">
        <f>ROUND(E72*J72,2)</f>
        <v>0</v>
      </c>
      <c r="L72" s="204">
        <v>15</v>
      </c>
      <c r="M72" s="204">
        <f>G72*(1+L72/100)</f>
        <v>0</v>
      </c>
      <c r="N72" s="204">
        <v>0</v>
      </c>
      <c r="O72" s="204">
        <f>ROUND(E72*N72,2)</f>
        <v>0</v>
      </c>
      <c r="P72" s="204">
        <v>0</v>
      </c>
      <c r="Q72" s="204">
        <f>ROUND(E72*P72,2)</f>
        <v>0</v>
      </c>
      <c r="R72" s="204"/>
      <c r="S72" s="204" t="s">
        <v>154</v>
      </c>
      <c r="T72" s="204">
        <v>0</v>
      </c>
      <c r="U72" s="205">
        <f>ROUND(E72*T72,2)</f>
        <v>0</v>
      </c>
      <c r="V72" s="204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 t="s">
        <v>165</v>
      </c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</row>
    <row r="73" spans="1:60">
      <c r="A73" s="6"/>
      <c r="B73" s="7" t="s">
        <v>465</v>
      </c>
      <c r="C73" s="215" t="s">
        <v>465</v>
      </c>
      <c r="D73" s="9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AE73">
        <v>15</v>
      </c>
      <c r="AF73">
        <v>21</v>
      </c>
    </row>
    <row r="74" spans="1:60">
      <c r="A74" s="206"/>
      <c r="B74" s="207" t="s">
        <v>31</v>
      </c>
      <c r="C74" s="216" t="s">
        <v>465</v>
      </c>
      <c r="D74" s="208"/>
      <c r="E74" s="209"/>
      <c r="F74" s="209"/>
      <c r="G74" s="210">
        <f>G7+G14+G26+G44+G61+G68</f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AE74">
        <f>SUMIF(L7:L72,AE73,G7:G72)</f>
        <v>0</v>
      </c>
      <c r="AF74">
        <f>SUMIF(L7:L72,AF73,G7:G72)</f>
        <v>0</v>
      </c>
      <c r="AG74" t="s">
        <v>466</v>
      </c>
    </row>
    <row r="75" spans="1:60">
      <c r="A75" s="6"/>
      <c r="B75" s="7" t="s">
        <v>465</v>
      </c>
      <c r="C75" s="215" t="s">
        <v>465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60">
      <c r="A76" s="6"/>
      <c r="B76" s="7" t="s">
        <v>465</v>
      </c>
      <c r="C76" s="215" t="s">
        <v>465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60">
      <c r="A77" s="272" t="s">
        <v>467</v>
      </c>
      <c r="B77" s="272"/>
      <c r="C77" s="273"/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60">
      <c r="A78" s="274"/>
      <c r="B78" s="275"/>
      <c r="C78" s="276"/>
      <c r="D78" s="275"/>
      <c r="E78" s="275"/>
      <c r="F78" s="275"/>
      <c r="G78" s="27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AG78" t="s">
        <v>468</v>
      </c>
    </row>
    <row r="79" spans="1:60">
      <c r="A79" s="278"/>
      <c r="B79" s="279"/>
      <c r="C79" s="280"/>
      <c r="D79" s="279"/>
      <c r="E79" s="279"/>
      <c r="F79" s="279"/>
      <c r="G79" s="281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60">
      <c r="A80" s="278"/>
      <c r="B80" s="279"/>
      <c r="C80" s="280"/>
      <c r="D80" s="279"/>
      <c r="E80" s="279"/>
      <c r="F80" s="279"/>
      <c r="G80" s="281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33">
      <c r="A81" s="278"/>
      <c r="B81" s="279"/>
      <c r="C81" s="280"/>
      <c r="D81" s="279"/>
      <c r="E81" s="279"/>
      <c r="F81" s="279"/>
      <c r="G81" s="281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>
      <c r="A82" s="282"/>
      <c r="B82" s="283"/>
      <c r="C82" s="284"/>
      <c r="D82" s="283"/>
      <c r="E82" s="283"/>
      <c r="F82" s="283"/>
      <c r="G82" s="285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>
      <c r="A83" s="6"/>
      <c r="B83" s="7" t="s">
        <v>465</v>
      </c>
      <c r="C83" s="215" t="s">
        <v>465</v>
      </c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33">
      <c r="C84" s="217"/>
      <c r="D84" s="166"/>
      <c r="AG84" t="s">
        <v>469</v>
      </c>
    </row>
    <row r="85" spans="1:33">
      <c r="D85" s="166"/>
    </row>
    <row r="86" spans="1:33">
      <c r="D86" s="166"/>
    </row>
    <row r="87" spans="1:33">
      <c r="D87" s="166"/>
    </row>
    <row r="88" spans="1:33">
      <c r="D88" s="166"/>
    </row>
    <row r="89" spans="1:33">
      <c r="D89" s="166"/>
    </row>
    <row r="90" spans="1:33">
      <c r="D90" s="166"/>
    </row>
    <row r="91" spans="1:33">
      <c r="D91" s="166"/>
    </row>
    <row r="92" spans="1:33">
      <c r="D92" s="166"/>
    </row>
    <row r="93" spans="1:33">
      <c r="D93" s="166"/>
    </row>
    <row r="94" spans="1:33">
      <c r="D94" s="166"/>
    </row>
    <row r="95" spans="1:33">
      <c r="D95" s="166"/>
    </row>
    <row r="96" spans="1:33">
      <c r="D96" s="166"/>
    </row>
    <row r="97" spans="4:4">
      <c r="D97" s="166"/>
    </row>
    <row r="98" spans="4:4">
      <c r="D98" s="166"/>
    </row>
    <row r="99" spans="4:4">
      <c r="D99" s="166"/>
    </row>
    <row r="100" spans="4:4">
      <c r="D100" s="166"/>
    </row>
    <row r="101" spans="4:4">
      <c r="D101" s="166"/>
    </row>
    <row r="102" spans="4:4">
      <c r="D102" s="166"/>
    </row>
    <row r="103" spans="4:4">
      <c r="D103" s="166"/>
    </row>
    <row r="104" spans="4:4">
      <c r="D104" s="166"/>
    </row>
    <row r="105" spans="4:4">
      <c r="D105" s="166"/>
    </row>
    <row r="106" spans="4:4">
      <c r="D106" s="166"/>
    </row>
    <row r="107" spans="4:4">
      <c r="D107" s="166"/>
    </row>
    <row r="108" spans="4:4">
      <c r="D108" s="166"/>
    </row>
    <row r="109" spans="4:4">
      <c r="D109" s="166"/>
    </row>
    <row r="110" spans="4:4">
      <c r="D110" s="166"/>
    </row>
    <row r="111" spans="4:4">
      <c r="D111" s="166"/>
    </row>
    <row r="112" spans="4:4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  <row r="4991" spans="4:4">
      <c r="D4991" s="166"/>
    </row>
    <row r="4992" spans="4:4">
      <c r="D4992" s="166"/>
    </row>
    <row r="4993" spans="4:4">
      <c r="D4993" s="166"/>
    </row>
    <row r="4994" spans="4:4">
      <c r="D4994" s="166"/>
    </row>
    <row r="4995" spans="4:4">
      <c r="D4995" s="166"/>
    </row>
    <row r="4996" spans="4:4">
      <c r="D4996" s="166"/>
    </row>
    <row r="4997" spans="4:4">
      <c r="D4997" s="166"/>
    </row>
    <row r="4998" spans="4:4">
      <c r="D4998" s="166"/>
    </row>
    <row r="4999" spans="4:4">
      <c r="D4999" s="166"/>
    </row>
    <row r="5000" spans="4:4">
      <c r="D5000" s="166"/>
    </row>
  </sheetData>
  <sheetProtection password="8879" sheet="1" objects="1" scenarios="1"/>
  <mergeCells count="6">
    <mergeCell ref="A78:G82"/>
    <mergeCell ref="A1:G1"/>
    <mergeCell ref="C2:G2"/>
    <mergeCell ref="C3:G3"/>
    <mergeCell ref="C4:G4"/>
    <mergeCell ref="A77:C77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2016-11-29T06:56:01Z</dcterms:modified>
</cp:coreProperties>
</file>